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12360" activeTab="0"/>
  </bookViews>
  <sheets>
    <sheet name="Лист1" sheetId="1" r:id="rId1"/>
  </sheets>
  <definedNames>
    <definedName name="_xlnm.Print_Area" localSheetId="0">'Лист1'!$A$1:$BG$50</definedName>
  </definedNames>
  <calcPr fullCalcOnLoad="1"/>
</workbook>
</file>

<file path=xl/sharedStrings.xml><?xml version="1.0" encoding="utf-8"?>
<sst xmlns="http://schemas.openxmlformats.org/spreadsheetml/2006/main" count="102" uniqueCount="47">
  <si>
    <t>№ п/п</t>
  </si>
  <si>
    <t>Адрес</t>
  </si>
  <si>
    <t>Замена изоляции трубопроводов</t>
  </si>
  <si>
    <t>Общая  сумма, тыс.руб.</t>
  </si>
  <si>
    <t>Объем, м2</t>
  </si>
  <si>
    <t>план</t>
  </si>
  <si>
    <t>факт</t>
  </si>
  <si>
    <t>Объем, м.п.</t>
  </si>
  <si>
    <t>Ремонт межпанельных швов</t>
  </si>
  <si>
    <t>Объем, шт</t>
  </si>
  <si>
    <t>Установка антивандальных светильников</t>
  </si>
  <si>
    <t>Итого</t>
  </si>
  <si>
    <t>Годовой экономическкий эффект, тыс. руб.</t>
  </si>
  <si>
    <t>Итого по мероприятиям, тыс. руб.</t>
  </si>
  <si>
    <t>Ленинградская 33</t>
  </si>
  <si>
    <t>Ленинградская 37</t>
  </si>
  <si>
    <t>Ленинградская 39</t>
  </si>
  <si>
    <t>Ленинградская 41</t>
  </si>
  <si>
    <t>Лениградская 43</t>
  </si>
  <si>
    <t>Лениградская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</si>
  <si>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</si>
  <si>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</si>
  <si>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</si>
  <si>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</si>
  <si>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</si>
  <si>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</si>
  <si>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</si>
  <si>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Прибалтийская23</t>
  </si>
  <si>
    <t>Прибалтийская25</t>
  </si>
  <si>
    <t>Ленинградская 4</t>
  </si>
  <si>
    <t>Ленинградская 6</t>
  </si>
  <si>
    <t>Лениградская 8</t>
  </si>
  <si>
    <t>Лениградская 10</t>
  </si>
  <si>
    <t>Лениградская 12</t>
  </si>
  <si>
    <t>Прибалтийская 27/1</t>
  </si>
  <si>
    <t>Прибалтийская 29/1</t>
  </si>
  <si>
    <t>Прибалтийская 31/1</t>
  </si>
  <si>
    <t>Ремонт кровли отдельными местами и лоджий</t>
  </si>
  <si>
    <t>Поверка общедомовых 
приборов учета 
теплоносителя, 
ХВС и ГВС</t>
  </si>
  <si>
    <t xml:space="preserve"> Общий годовой экономическкий эффект, тыс. руб.</t>
  </si>
  <si>
    <t>Замена дверных блоков</t>
  </si>
  <si>
    <t>Замена оконных  блоков</t>
  </si>
  <si>
    <t>Поверка общедомовых приборов учета АИТП</t>
  </si>
  <si>
    <t>Бакинская 19а</t>
  </si>
  <si>
    <t>окраска фасадов</t>
  </si>
  <si>
    <t xml:space="preserve">Отчет  ООО "Содружество" о выполнении мероприятий по энергосбережению за 2015 год </t>
  </si>
  <si>
    <r>
      <t>Объем, м</t>
    </r>
    <r>
      <rPr>
        <sz val="9"/>
        <rFont val="Times New Roman"/>
        <family val="1"/>
      </rPr>
      <t>²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</si>
</sst>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.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3" applyFont="1">
      <alignment/>
      <protection/>
    </xf>
    <xf numFmtId="0" fontId="22" fillId="0" borderId="0" xfId="0" applyFont="1" applyAlignment="1">
      <alignment/>
    </xf>
    <xf numFmtId="0" fontId="24" fillId="0" borderId="0" xfId="53" applyFont="1">
      <alignment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 wrapText="1"/>
      <protection/>
    </xf>
    <xf numFmtId="0" fontId="26" fillId="0" borderId="12" xfId="53" applyFont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4" xfId="53" applyFont="1" applyBorder="1" applyAlignment="1">
      <alignment horizontal="center" vertical="center" wrapText="1"/>
      <protection/>
    </xf>
    <xf numFmtId="0" fontId="27" fillId="0" borderId="15" xfId="53" applyFont="1" applyBorder="1" applyAlignment="1">
      <alignment horizontal="center" vertical="center" wrapText="1"/>
      <protection/>
    </xf>
    <xf numFmtId="0" fontId="28" fillId="0" borderId="13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26" fillId="0" borderId="16" xfId="53" applyFont="1" applyBorder="1" applyAlignment="1">
      <alignment horizontal="center" vertical="center" wrapText="1"/>
      <protection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  <xf numFmtId="0" fontId="27" fillId="0" borderId="17" xfId="53" applyFont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left" vertical="center" wrapText="1"/>
      <protection/>
    </xf>
    <xf numFmtId="2" fontId="24" fillId="24" borderId="18" xfId="53" applyNumberFormat="1" applyFont="1" applyFill="1" applyBorder="1" applyAlignment="1">
      <alignment horizontal="center" vertical="center" wrapText="1"/>
      <protection/>
    </xf>
    <xf numFmtId="0" fontId="24" fillId="24" borderId="18" xfId="53" applyFont="1" applyFill="1" applyBorder="1" applyAlignment="1">
      <alignment horizontal="center" vertical="center" wrapText="1"/>
      <protection/>
    </xf>
    <xf numFmtId="0" fontId="24" fillId="24" borderId="17" xfId="53" applyFont="1" applyFill="1" applyBorder="1" applyAlignment="1">
      <alignment horizontal="center" vertical="center" wrapText="1"/>
      <protection/>
    </xf>
    <xf numFmtId="177" fontId="24" fillId="0" borderId="18" xfId="53" applyNumberFormat="1" applyFont="1" applyFill="1" applyBorder="1" applyAlignment="1">
      <alignment horizontal="center" vertical="center" wrapText="1"/>
      <protection/>
    </xf>
    <xf numFmtId="1" fontId="24" fillId="0" borderId="18" xfId="53" applyNumberFormat="1" applyFont="1" applyFill="1" applyBorder="1" applyAlignment="1">
      <alignment horizontal="center" vertical="center" wrapText="1"/>
      <protection/>
    </xf>
    <xf numFmtId="2" fontId="24" fillId="0" borderId="18" xfId="53" applyNumberFormat="1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2" fontId="24" fillId="24" borderId="18" xfId="53" applyNumberFormat="1" applyFont="1" applyFill="1" applyBorder="1" applyAlignment="1">
      <alignment horizontal="left" vertical="center" wrapText="1"/>
      <protection/>
    </xf>
    <xf numFmtId="0" fontId="24" fillId="24" borderId="18" xfId="53" applyFont="1" applyFill="1" applyBorder="1" applyAlignment="1">
      <alignment horizontal="left" vertical="center" wrapText="1"/>
      <protection/>
    </xf>
    <xf numFmtId="176" fontId="24" fillId="0" borderId="18" xfId="53" applyNumberFormat="1" applyFont="1" applyFill="1" applyBorder="1" applyAlignment="1">
      <alignment horizontal="center" vertical="center" wrapText="1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177" fontId="24" fillId="0" borderId="18" xfId="53" applyNumberFormat="1" applyFont="1" applyBorder="1" applyAlignment="1">
      <alignment horizontal="center" vertical="center" wrapText="1"/>
      <protection/>
    </xf>
    <xf numFmtId="2" fontId="24" fillId="0" borderId="18" xfId="53" applyNumberFormat="1" applyFont="1" applyBorder="1" applyAlignment="1">
      <alignment horizontal="center" vertical="center" wrapText="1"/>
      <protection/>
    </xf>
    <xf numFmtId="2" fontId="25" fillId="0" borderId="18" xfId="53" applyNumberFormat="1" applyFont="1" applyBorder="1" applyAlignment="1">
      <alignment horizontal="center" vertical="center" wrapText="1"/>
      <protection/>
    </xf>
    <xf numFmtId="1" fontId="24" fillId="0" borderId="18" xfId="53" applyNumberFormat="1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vertical="center" wrapText="1"/>
      <protection/>
    </xf>
    <xf numFmtId="0" fontId="30" fillId="0" borderId="11" xfId="53" applyFont="1" applyBorder="1" applyAlignment="1">
      <alignment vertical="center" wrapText="1"/>
      <protection/>
    </xf>
    <xf numFmtId="0" fontId="30" fillId="0" borderId="18" xfId="53" applyFont="1" applyBorder="1" applyAlignment="1">
      <alignment horizontal="center" vertical="center" wrapText="1"/>
      <protection/>
    </xf>
    <xf numFmtId="176" fontId="30" fillId="0" borderId="18" xfId="53" applyNumberFormat="1" applyFont="1" applyBorder="1" applyAlignment="1">
      <alignment horizontal="center" vertical="center" wrapText="1"/>
      <protection/>
    </xf>
    <xf numFmtId="2" fontId="30" fillId="0" borderId="18" xfId="53" applyNumberFormat="1" applyFont="1" applyBorder="1" applyAlignment="1">
      <alignment horizontal="center" vertical="center" wrapText="1"/>
      <protection/>
    </xf>
    <xf numFmtId="0" fontId="28" fillId="0" borderId="18" xfId="53" applyFont="1" applyBorder="1" applyAlignment="1">
      <alignment horizontal="center" vertical="center" textRotation="90" wrapText="1"/>
      <protection/>
    </xf>
    <xf numFmtId="0" fontId="28" fillId="0" borderId="17" xfId="53" applyFont="1" applyBorder="1" applyAlignment="1">
      <alignment horizontal="center" vertical="center" textRotation="90" wrapText="1"/>
      <protection/>
    </xf>
    <xf numFmtId="0" fontId="28" fillId="0" borderId="19" xfId="53" applyFont="1" applyBorder="1" applyAlignment="1">
      <alignment horizontal="center" vertical="center" textRotation="90" wrapText="1"/>
      <protection/>
    </xf>
    <xf numFmtId="0" fontId="28" fillId="0" borderId="11" xfId="53" applyFont="1" applyBorder="1" applyAlignment="1">
      <alignment horizontal="center" vertical="center" textRotation="90" wrapText="1"/>
      <protection/>
    </xf>
    <xf numFmtId="0" fontId="22" fillId="0" borderId="0" xfId="0" applyFont="1" applyAlignment="1">
      <alignment horizontal="center" vertical="center" wrapText="1"/>
    </xf>
    <xf numFmtId="0" fontId="29" fillId="0" borderId="12" xfId="53" applyFont="1" applyBorder="1" applyAlignment="1">
      <alignment horizontal="center" vertical="center" textRotation="90" wrapText="1"/>
      <protection/>
    </xf>
    <xf numFmtId="0" fontId="29" fillId="0" borderId="17" xfId="53" applyFont="1" applyBorder="1" applyAlignment="1">
      <alignment horizontal="center" vertical="center" textRotation="90" wrapText="1"/>
      <protection/>
    </xf>
    <xf numFmtId="0" fontId="28" fillId="0" borderId="12" xfId="53" applyFont="1" applyBorder="1" applyAlignment="1">
      <alignment horizontal="center" vertical="center" textRotation="90" wrapText="1"/>
      <protection/>
    </xf>
    <xf numFmtId="0" fontId="28" fillId="0" borderId="16" xfId="53" applyFont="1" applyBorder="1" applyAlignment="1">
      <alignment horizontal="center" vertical="center" textRotation="90" wrapText="1"/>
      <protection/>
    </xf>
    <xf numFmtId="0" fontId="22" fillId="0" borderId="16" xfId="53" applyFont="1" applyBorder="1" applyAlignment="1">
      <alignment horizontal="center" vertical="center" textRotation="90" wrapText="1"/>
      <protection/>
    </xf>
    <xf numFmtId="0" fontId="28" fillId="0" borderId="17" xfId="53" applyFont="1" applyBorder="1" applyAlignment="1">
      <alignment horizontal="center" vertical="center" textRotation="90" wrapText="1"/>
      <protection/>
    </xf>
    <xf numFmtId="0" fontId="22" fillId="0" borderId="17" xfId="53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"/>
  <sheetViews>
    <sheetView tabSelected="1" zoomScale="75" zoomScaleNormal="75" zoomScaleSheetLayoutView="75" zoomScalePageLayoutView="0" workbookViewId="0" topLeftCell="A1">
      <pane xSplit="2" ySplit="2" topLeftCell="F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G30" sqref="BG30"/>
    </sheetView>
  </sheetViews>
  <sheetFormatPr defaultColWidth="9.00390625" defaultRowHeight="12.75"/>
  <cols>
    <col min="1" max="1" width="5.00390625" style="2" customWidth="1"/>
    <col min="2" max="2" width="17.875" style="2" customWidth="1"/>
    <col min="3" max="3" width="8.125" style="2" hidden="1" customWidth="1"/>
    <col min="4" max="4" width="7.375" style="2" hidden="1" customWidth="1"/>
    <col min="5" max="5" width="0" style="2" hidden="1" customWidth="1"/>
    <col min="6" max="6" width="7.375" style="2" hidden="1" customWidth="1"/>
    <col min="7" max="7" width="0" style="2" hidden="1" customWidth="1"/>
    <col min="8" max="8" width="8.125" style="2" customWidth="1"/>
    <col min="9" max="9" width="5.875" style="2" customWidth="1"/>
    <col min="10" max="10" width="7.25390625" style="2" customWidth="1"/>
    <col min="11" max="11" width="5.75390625" style="2" customWidth="1"/>
    <col min="12" max="12" width="5.875" style="2" customWidth="1"/>
    <col min="13" max="13" width="8.375" style="2" customWidth="1"/>
    <col min="14" max="14" width="5.25390625" style="2" customWidth="1"/>
    <col min="15" max="15" width="7.625" style="2" customWidth="1"/>
    <col min="16" max="16" width="5.25390625" style="2" customWidth="1"/>
    <col min="17" max="17" width="7.375" style="2" customWidth="1"/>
    <col min="18" max="18" width="7.25390625" style="2" customWidth="1"/>
    <col min="19" max="19" width="6.00390625" style="2" customWidth="1"/>
    <col min="20" max="20" width="8.125" style="2" customWidth="1"/>
    <col min="21" max="21" width="5.25390625" style="2" customWidth="1"/>
    <col min="22" max="22" width="7.625" style="2" customWidth="1"/>
    <col min="23" max="23" width="6.75390625" style="2" customWidth="1"/>
    <col min="24" max="24" width="5.875" style="2" customWidth="1"/>
    <col min="25" max="25" width="8.125" style="2" customWidth="1"/>
    <col min="26" max="27" width="5.875" style="2" customWidth="1"/>
    <col min="28" max="32" width="9.125" style="2" hidden="1" customWidth="1"/>
    <col min="33" max="33" width="8.00390625" style="2" customWidth="1"/>
    <col min="34" max="34" width="5.875" style="2" customWidth="1"/>
    <col min="35" max="35" width="7.375" style="2" customWidth="1"/>
    <col min="36" max="36" width="5.875" style="2" customWidth="1"/>
    <col min="37" max="37" width="6.875" style="2" customWidth="1"/>
    <col min="38" max="38" width="7.375" style="2" customWidth="1"/>
    <col min="39" max="39" width="4.625" style="2" customWidth="1"/>
    <col min="40" max="40" width="8.625" style="2" customWidth="1"/>
    <col min="41" max="41" width="6.25390625" style="2" customWidth="1"/>
    <col min="42" max="42" width="6.875" style="2" customWidth="1"/>
    <col min="43" max="52" width="0" style="2" hidden="1" customWidth="1"/>
    <col min="53" max="53" width="7.00390625" style="2" customWidth="1"/>
    <col min="54" max="54" width="5.125" style="2" customWidth="1"/>
    <col min="55" max="55" width="9.00390625" style="2" customWidth="1"/>
    <col min="56" max="56" width="6.25390625" style="2" customWidth="1"/>
    <col min="57" max="57" width="6.75390625" style="2" customWidth="1"/>
    <col min="58" max="16384" width="9.125" style="2" customWidth="1"/>
  </cols>
  <sheetData>
    <row r="1" spans="1:5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3"/>
    </row>
    <row r="3" spans="1:59" s="47" customFormat="1" ht="30.75" customHeight="1">
      <c r="A3" s="7" t="s">
        <v>0</v>
      </c>
      <c r="B3" s="7" t="s">
        <v>1</v>
      </c>
      <c r="C3" s="8" t="s">
        <v>2</v>
      </c>
      <c r="D3" s="9"/>
      <c r="E3" s="10"/>
      <c r="F3" s="10"/>
      <c r="G3" s="11"/>
      <c r="H3" s="12" t="s">
        <v>8</v>
      </c>
      <c r="I3" s="4"/>
      <c r="J3" s="4"/>
      <c r="K3" s="4"/>
      <c r="L3" s="5"/>
      <c r="M3" s="12" t="s">
        <v>40</v>
      </c>
      <c r="N3" s="4"/>
      <c r="O3" s="4"/>
      <c r="P3" s="4"/>
      <c r="Q3" s="5"/>
      <c r="R3" s="12" t="s">
        <v>41</v>
      </c>
      <c r="S3" s="4"/>
      <c r="T3" s="4"/>
      <c r="U3" s="4"/>
      <c r="V3" s="5"/>
      <c r="W3" s="12" t="s">
        <v>42</v>
      </c>
      <c r="X3" s="4"/>
      <c r="Y3" s="4"/>
      <c r="Z3" s="4"/>
      <c r="AA3" s="5"/>
      <c r="AB3" s="8"/>
      <c r="AC3" s="9"/>
      <c r="AD3" s="9"/>
      <c r="AE3" s="9"/>
      <c r="AF3" s="13"/>
      <c r="AG3" s="12" t="s">
        <v>37</v>
      </c>
      <c r="AH3" s="4"/>
      <c r="AI3" s="4"/>
      <c r="AJ3" s="4"/>
      <c r="AK3" s="5"/>
      <c r="AL3" s="12" t="s">
        <v>10</v>
      </c>
      <c r="AM3" s="4"/>
      <c r="AN3" s="4"/>
      <c r="AO3" s="4"/>
      <c r="AP3" s="5"/>
      <c r="AQ3" s="12"/>
      <c r="AR3" s="14"/>
      <c r="AS3" s="14"/>
      <c r="AT3" s="14"/>
      <c r="AU3" s="15"/>
      <c r="AV3" s="12" t="s">
        <v>38</v>
      </c>
      <c r="AW3" s="14"/>
      <c r="AX3" s="14"/>
      <c r="AY3" s="14"/>
      <c r="AZ3" s="15"/>
      <c r="BA3" s="12" t="s">
        <v>44</v>
      </c>
      <c r="BB3" s="4"/>
      <c r="BC3" s="4"/>
      <c r="BD3" s="4"/>
      <c r="BE3" s="5"/>
      <c r="BF3" s="50" t="s">
        <v>13</v>
      </c>
      <c r="BG3" s="50" t="s">
        <v>39</v>
      </c>
    </row>
    <row r="4" spans="1:59" s="47" customFormat="1" ht="12.75" customHeight="1">
      <c r="A4" s="16"/>
      <c r="B4" s="16"/>
      <c r="C4" s="12" t="s">
        <v>5</v>
      </c>
      <c r="D4" s="14"/>
      <c r="E4" s="12" t="s">
        <v>6</v>
      </c>
      <c r="F4" s="4"/>
      <c r="G4" s="48" t="s">
        <v>12</v>
      </c>
      <c r="H4" s="14" t="s">
        <v>5</v>
      </c>
      <c r="I4" s="15"/>
      <c r="J4" s="12" t="s">
        <v>6</v>
      </c>
      <c r="K4" s="4"/>
      <c r="L4" s="48" t="s">
        <v>12</v>
      </c>
      <c r="M4" s="12" t="s">
        <v>5</v>
      </c>
      <c r="N4" s="15"/>
      <c r="O4" s="12" t="s">
        <v>6</v>
      </c>
      <c r="P4" s="4"/>
      <c r="Q4" s="48" t="s">
        <v>12</v>
      </c>
      <c r="R4" s="12" t="s">
        <v>5</v>
      </c>
      <c r="S4" s="15"/>
      <c r="T4" s="12" t="s">
        <v>6</v>
      </c>
      <c r="U4" s="4"/>
      <c r="V4" s="48" t="s">
        <v>12</v>
      </c>
      <c r="W4" s="12" t="s">
        <v>5</v>
      </c>
      <c r="X4" s="15"/>
      <c r="Y4" s="12" t="s">
        <v>6</v>
      </c>
      <c r="Z4" s="4"/>
      <c r="AA4" s="48" t="s">
        <v>12</v>
      </c>
      <c r="AB4" s="12"/>
      <c r="AC4" s="15"/>
      <c r="AD4" s="12"/>
      <c r="AE4" s="4"/>
      <c r="AF4" s="48"/>
      <c r="AG4" s="12" t="s">
        <v>5</v>
      </c>
      <c r="AH4" s="15"/>
      <c r="AI4" s="12" t="s">
        <v>6</v>
      </c>
      <c r="AJ4" s="4"/>
      <c r="AK4" s="48" t="s">
        <v>12</v>
      </c>
      <c r="AL4" s="12" t="s">
        <v>5</v>
      </c>
      <c r="AM4" s="15"/>
      <c r="AN4" s="12" t="s">
        <v>6</v>
      </c>
      <c r="AO4" s="4"/>
      <c r="AP4" s="48" t="s">
        <v>12</v>
      </c>
      <c r="AQ4" s="12"/>
      <c r="AR4" s="15"/>
      <c r="AS4" s="12"/>
      <c r="AT4" s="4"/>
      <c r="AU4" s="48"/>
      <c r="AV4" s="12" t="s">
        <v>5</v>
      </c>
      <c r="AW4" s="15"/>
      <c r="AX4" s="12" t="s">
        <v>6</v>
      </c>
      <c r="AY4" s="4"/>
      <c r="AZ4" s="48" t="s">
        <v>12</v>
      </c>
      <c r="BA4" s="12" t="s">
        <v>5</v>
      </c>
      <c r="BB4" s="15"/>
      <c r="BC4" s="12" t="s">
        <v>6</v>
      </c>
      <c r="BD4" s="4"/>
      <c r="BE4" s="48" t="s">
        <v>12</v>
      </c>
      <c r="BF4" s="51"/>
      <c r="BG4" s="52"/>
    </row>
    <row r="5" spans="1:59" s="47" customFormat="1" ht="90" customHeight="1">
      <c r="A5" s="19"/>
      <c r="B5" s="19"/>
      <c r="C5" s="43" t="s">
        <v>3</v>
      </c>
      <c r="D5" s="43" t="s">
        <v>4</v>
      </c>
      <c r="E5" s="44" t="s">
        <v>3</v>
      </c>
      <c r="F5" s="45" t="s">
        <v>4</v>
      </c>
      <c r="G5" s="49"/>
      <c r="H5" s="46" t="s">
        <v>3</v>
      </c>
      <c r="I5" s="43" t="s">
        <v>7</v>
      </c>
      <c r="J5" s="46" t="s">
        <v>3</v>
      </c>
      <c r="K5" s="43" t="s">
        <v>7</v>
      </c>
      <c r="L5" s="49"/>
      <c r="M5" s="43" t="s">
        <v>3</v>
      </c>
      <c r="N5" s="43" t="s">
        <v>9</v>
      </c>
      <c r="O5" s="43" t="s">
        <v>3</v>
      </c>
      <c r="P5" s="43" t="s">
        <v>9</v>
      </c>
      <c r="Q5" s="49"/>
      <c r="R5" s="43" t="s">
        <v>3</v>
      </c>
      <c r="S5" s="43" t="s">
        <v>9</v>
      </c>
      <c r="T5" s="43" t="s">
        <v>3</v>
      </c>
      <c r="U5" s="43" t="s">
        <v>9</v>
      </c>
      <c r="V5" s="49"/>
      <c r="W5" s="43" t="s">
        <v>3</v>
      </c>
      <c r="X5" s="43" t="s">
        <v>9</v>
      </c>
      <c r="Y5" s="43" t="s">
        <v>3</v>
      </c>
      <c r="Z5" s="43" t="s">
        <v>9</v>
      </c>
      <c r="AA5" s="49"/>
      <c r="AB5" s="43"/>
      <c r="AC5" s="43"/>
      <c r="AD5" s="43"/>
      <c r="AE5" s="43"/>
      <c r="AF5" s="49"/>
      <c r="AG5" s="43" t="s">
        <v>3</v>
      </c>
      <c r="AH5" s="43" t="s">
        <v>9</v>
      </c>
      <c r="AI5" s="43" t="s">
        <v>3</v>
      </c>
      <c r="AJ5" s="43" t="s">
        <v>9</v>
      </c>
      <c r="AK5" s="49"/>
      <c r="AL5" s="43" t="s">
        <v>3</v>
      </c>
      <c r="AM5" s="43" t="s">
        <v>9</v>
      </c>
      <c r="AN5" s="43" t="s">
        <v>3</v>
      </c>
      <c r="AO5" s="43" t="s">
        <v>46</v>
      </c>
      <c r="AP5" s="49"/>
      <c r="AQ5" s="43"/>
      <c r="AR5" s="43"/>
      <c r="AS5" s="43"/>
      <c r="AT5" s="43"/>
      <c r="AU5" s="49"/>
      <c r="AV5" s="43" t="s">
        <v>3</v>
      </c>
      <c r="AW5" s="43" t="s">
        <v>9</v>
      </c>
      <c r="AX5" s="43" t="s">
        <v>3</v>
      </c>
      <c r="AY5" s="43" t="s">
        <v>9</v>
      </c>
      <c r="AZ5" s="49"/>
      <c r="BA5" s="43" t="s">
        <v>3</v>
      </c>
      <c r="BB5" s="43" t="s">
        <v>9</v>
      </c>
      <c r="BC5" s="43" t="s">
        <v>3</v>
      </c>
      <c r="BD5" s="43" t="s">
        <v>46</v>
      </c>
      <c r="BE5" s="49"/>
      <c r="BF5" s="53"/>
      <c r="BG5" s="54"/>
    </row>
    <row r="6" spans="1:59" s="18" customFormat="1" ht="22.5" customHeight="1">
      <c r="A6" s="20">
        <v>1</v>
      </c>
      <c r="B6" s="21" t="s">
        <v>14</v>
      </c>
      <c r="C6" s="22"/>
      <c r="D6" s="23"/>
      <c r="E6" s="22"/>
      <c r="F6" s="23"/>
      <c r="G6" s="24"/>
      <c r="H6" s="25">
        <v>0</v>
      </c>
      <c r="I6" s="26">
        <v>0</v>
      </c>
      <c r="J6" s="25">
        <v>35.163</v>
      </c>
      <c r="K6" s="26">
        <v>41</v>
      </c>
      <c r="L6" s="27">
        <f aca="true" t="shared" si="0" ref="L6:L29">J6*15/100</f>
        <v>5.274449999999999</v>
      </c>
      <c r="M6" s="25">
        <v>0</v>
      </c>
      <c r="N6" s="23">
        <v>0</v>
      </c>
      <c r="O6" s="25">
        <v>0</v>
      </c>
      <c r="P6" s="23">
        <v>0</v>
      </c>
      <c r="Q6" s="22">
        <f aca="true" t="shared" si="1" ref="Q6:Q29">O6*10/100</f>
        <v>0</v>
      </c>
      <c r="R6" s="25">
        <v>143.848</v>
      </c>
      <c r="S6" s="23">
        <v>27</v>
      </c>
      <c r="T6" s="25">
        <v>145.314</v>
      </c>
      <c r="U6" s="23">
        <v>27</v>
      </c>
      <c r="V6" s="22">
        <f aca="true" t="shared" si="2" ref="V6:V29">T6*10/100</f>
        <v>14.531399999999998</v>
      </c>
      <c r="W6" s="25">
        <v>0</v>
      </c>
      <c r="X6" s="23">
        <v>0</v>
      </c>
      <c r="Y6" s="25">
        <v>0</v>
      </c>
      <c r="Z6" s="23">
        <v>0</v>
      </c>
      <c r="AA6" s="25"/>
      <c r="AB6" s="20"/>
      <c r="AC6" s="20"/>
      <c r="AD6" s="20"/>
      <c r="AE6" s="20"/>
      <c r="AF6" s="20"/>
      <c r="AG6" s="25">
        <v>34.746</v>
      </c>
      <c r="AH6" s="26">
        <f>AG6/920*1000</f>
        <v>37.76739130434783</v>
      </c>
      <c r="AI6" s="25">
        <v>16.309</v>
      </c>
      <c r="AJ6" s="26">
        <f>AI6/960*1000</f>
        <v>16.98854166666667</v>
      </c>
      <c r="AK6" s="27">
        <f aca="true" t="shared" si="3" ref="AK6:AK29">AI6*10/100</f>
        <v>1.6309</v>
      </c>
      <c r="AL6" s="25">
        <v>0</v>
      </c>
      <c r="AM6" s="23">
        <v>0</v>
      </c>
      <c r="AN6" s="25">
        <v>7.93</v>
      </c>
      <c r="AO6" s="20">
        <v>11</v>
      </c>
      <c r="AP6" s="27">
        <f aca="true" t="shared" si="4" ref="AP6:AP28">AN6*27/100</f>
        <v>2.1411</v>
      </c>
      <c r="AQ6" s="27"/>
      <c r="AR6" s="20"/>
      <c r="AS6" s="27"/>
      <c r="AT6" s="27"/>
      <c r="AU6" s="28"/>
      <c r="AV6" s="27">
        <v>17.53</v>
      </c>
      <c r="AW6" s="26">
        <v>5</v>
      </c>
      <c r="AX6" s="27">
        <v>20.15</v>
      </c>
      <c r="AY6" s="26">
        <v>5</v>
      </c>
      <c r="AZ6" s="27">
        <v>1.0075</v>
      </c>
      <c r="BA6" s="25">
        <v>0</v>
      </c>
      <c r="BB6" s="26">
        <v>0</v>
      </c>
      <c r="BC6" s="27">
        <v>0</v>
      </c>
      <c r="BD6" s="27">
        <v>0</v>
      </c>
      <c r="BE6" s="27"/>
      <c r="BF6" s="27">
        <f aca="true" t="shared" si="5" ref="BF6:BF28">AN6+AI6+O6+J6</f>
        <v>59.402</v>
      </c>
      <c r="BG6" s="27">
        <f aca="true" t="shared" si="6" ref="BG6:BG29">AP6+AK6+Q6+L6</f>
        <v>9.046449999999998</v>
      </c>
    </row>
    <row r="7" spans="1:59" s="18" customFormat="1" ht="22.5" customHeight="1">
      <c r="A7" s="20">
        <v>2</v>
      </c>
      <c r="B7" s="21" t="s">
        <v>15</v>
      </c>
      <c r="C7" s="22"/>
      <c r="D7" s="23"/>
      <c r="E7" s="22"/>
      <c r="F7" s="23"/>
      <c r="G7" s="24"/>
      <c r="H7" s="25">
        <v>0</v>
      </c>
      <c r="I7" s="26">
        <v>0</v>
      </c>
      <c r="J7" s="25">
        <v>0</v>
      </c>
      <c r="K7" s="26">
        <v>0</v>
      </c>
      <c r="L7" s="27">
        <f t="shared" si="0"/>
        <v>0</v>
      </c>
      <c r="M7" s="25">
        <v>25.092</v>
      </c>
      <c r="N7" s="23">
        <v>2</v>
      </c>
      <c r="O7" s="25">
        <v>12.709</v>
      </c>
      <c r="P7" s="23">
        <v>1</v>
      </c>
      <c r="Q7" s="22">
        <f t="shared" si="1"/>
        <v>1.2709000000000001</v>
      </c>
      <c r="R7" s="25">
        <v>0</v>
      </c>
      <c r="S7" s="23">
        <v>0</v>
      </c>
      <c r="T7" s="25">
        <v>0</v>
      </c>
      <c r="U7" s="23">
        <v>0</v>
      </c>
      <c r="V7" s="22">
        <f t="shared" si="2"/>
        <v>0</v>
      </c>
      <c r="W7" s="25">
        <v>0</v>
      </c>
      <c r="X7" s="23">
        <v>0</v>
      </c>
      <c r="Y7" s="25">
        <v>0</v>
      </c>
      <c r="Z7" s="23">
        <v>0</v>
      </c>
      <c r="AA7" s="25"/>
      <c r="AB7" s="20"/>
      <c r="AC7" s="20"/>
      <c r="AD7" s="20"/>
      <c r="AE7" s="20"/>
      <c r="AF7" s="20"/>
      <c r="AG7" s="25">
        <v>45.341</v>
      </c>
      <c r="AH7" s="26">
        <f aca="true" t="shared" si="7" ref="AH7:AH29">AG7/920*1000</f>
        <v>49.28369565217391</v>
      </c>
      <c r="AI7" s="25">
        <v>45.144</v>
      </c>
      <c r="AJ7" s="26">
        <f aca="true" t="shared" si="8" ref="AJ7:AJ29">AI7/960*1000</f>
        <v>47.025</v>
      </c>
      <c r="AK7" s="27">
        <f t="shared" si="3"/>
        <v>4.5144</v>
      </c>
      <c r="AL7" s="25">
        <v>0</v>
      </c>
      <c r="AM7" s="23">
        <v>0</v>
      </c>
      <c r="AN7" s="25">
        <v>0</v>
      </c>
      <c r="AO7" s="20"/>
      <c r="AP7" s="27">
        <f t="shared" si="4"/>
        <v>0</v>
      </c>
      <c r="AQ7" s="27"/>
      <c r="AR7" s="20"/>
      <c r="AS7" s="27"/>
      <c r="AT7" s="27"/>
      <c r="AU7" s="28"/>
      <c r="AV7" s="27">
        <v>17.48</v>
      </c>
      <c r="AW7" s="26">
        <v>5</v>
      </c>
      <c r="AX7" s="27">
        <v>20.26</v>
      </c>
      <c r="AY7" s="26">
        <v>5</v>
      </c>
      <c r="AZ7" s="20">
        <v>0</v>
      </c>
      <c r="BA7" s="25">
        <v>0</v>
      </c>
      <c r="BB7" s="26">
        <v>0</v>
      </c>
      <c r="BC7" s="20">
        <v>2996.199</v>
      </c>
      <c r="BD7" s="20">
        <v>2736</v>
      </c>
      <c r="BE7" s="20"/>
      <c r="BF7" s="27">
        <f t="shared" si="5"/>
        <v>57.852999999999994</v>
      </c>
      <c r="BG7" s="27">
        <f t="shared" si="6"/>
        <v>5.7853</v>
      </c>
    </row>
    <row r="8" spans="1:59" s="18" customFormat="1" ht="22.5" customHeight="1">
      <c r="A8" s="20">
        <v>3</v>
      </c>
      <c r="B8" s="21" t="s">
        <v>16</v>
      </c>
      <c r="C8" s="29"/>
      <c r="D8" s="30"/>
      <c r="E8" s="29"/>
      <c r="F8" s="30"/>
      <c r="G8" s="23"/>
      <c r="H8" s="25">
        <v>29.99</v>
      </c>
      <c r="I8" s="26">
        <v>35</v>
      </c>
      <c r="J8" s="25">
        <v>44.944</v>
      </c>
      <c r="K8" s="26">
        <v>54</v>
      </c>
      <c r="L8" s="27">
        <f t="shared" si="0"/>
        <v>6.741600000000001</v>
      </c>
      <c r="M8" s="25">
        <v>0</v>
      </c>
      <c r="N8" s="23">
        <v>0</v>
      </c>
      <c r="O8" s="25">
        <v>0</v>
      </c>
      <c r="P8" s="23">
        <v>0</v>
      </c>
      <c r="Q8" s="22">
        <f t="shared" si="1"/>
        <v>0</v>
      </c>
      <c r="R8" s="25">
        <v>64.038</v>
      </c>
      <c r="S8" s="23">
        <v>8</v>
      </c>
      <c r="T8" s="25">
        <v>70.036</v>
      </c>
      <c r="U8" s="23">
        <v>8</v>
      </c>
      <c r="V8" s="22">
        <f t="shared" si="2"/>
        <v>7.0036000000000005</v>
      </c>
      <c r="W8" s="25">
        <v>0</v>
      </c>
      <c r="X8" s="23">
        <v>0</v>
      </c>
      <c r="Y8" s="25">
        <v>0</v>
      </c>
      <c r="Z8" s="23">
        <v>0</v>
      </c>
      <c r="AA8" s="25"/>
      <c r="AB8" s="20"/>
      <c r="AC8" s="20"/>
      <c r="AD8" s="20"/>
      <c r="AE8" s="20"/>
      <c r="AF8" s="20"/>
      <c r="AG8" s="25">
        <v>14.995</v>
      </c>
      <c r="AH8" s="26">
        <f t="shared" si="7"/>
        <v>16.29891304347826</v>
      </c>
      <c r="AI8" s="25">
        <v>0</v>
      </c>
      <c r="AJ8" s="26">
        <f t="shared" si="8"/>
        <v>0</v>
      </c>
      <c r="AK8" s="27">
        <f t="shared" si="3"/>
        <v>0</v>
      </c>
      <c r="AL8" s="25">
        <v>0</v>
      </c>
      <c r="AM8" s="23">
        <v>0</v>
      </c>
      <c r="AN8" s="25">
        <f>AO8*721/1000</f>
        <v>1.442</v>
      </c>
      <c r="AO8" s="20">
        <v>2</v>
      </c>
      <c r="AP8" s="27">
        <f t="shared" si="4"/>
        <v>0.38933999999999996</v>
      </c>
      <c r="AQ8" s="27"/>
      <c r="AR8" s="20"/>
      <c r="AS8" s="27"/>
      <c r="AT8" s="27"/>
      <c r="AU8" s="28"/>
      <c r="AV8" s="27">
        <v>17.46</v>
      </c>
      <c r="AW8" s="26">
        <v>5</v>
      </c>
      <c r="AX8" s="27">
        <v>20.47</v>
      </c>
      <c r="AY8" s="26">
        <v>5</v>
      </c>
      <c r="AZ8" s="20">
        <v>2.4564</v>
      </c>
      <c r="BA8" s="25">
        <v>0</v>
      </c>
      <c r="BB8" s="26">
        <v>0</v>
      </c>
      <c r="BC8" s="20">
        <v>0</v>
      </c>
      <c r="BD8" s="20">
        <v>0</v>
      </c>
      <c r="BE8" s="20"/>
      <c r="BF8" s="27">
        <f t="shared" si="5"/>
        <v>46.386</v>
      </c>
      <c r="BG8" s="27">
        <f t="shared" si="6"/>
        <v>7.130940000000001</v>
      </c>
    </row>
    <row r="9" spans="1:59" s="18" customFormat="1" ht="22.5" customHeight="1">
      <c r="A9" s="20">
        <v>4</v>
      </c>
      <c r="B9" s="21" t="s">
        <v>17</v>
      </c>
      <c r="C9" s="29"/>
      <c r="D9" s="30"/>
      <c r="E9" s="29"/>
      <c r="F9" s="30"/>
      <c r="G9" s="23"/>
      <c r="H9" s="25">
        <v>39.971</v>
      </c>
      <c r="I9" s="26">
        <v>47</v>
      </c>
      <c r="J9" s="25">
        <v>69.08</v>
      </c>
      <c r="K9" s="26">
        <v>81</v>
      </c>
      <c r="L9" s="27">
        <f t="shared" si="0"/>
        <v>10.362</v>
      </c>
      <c r="M9" s="25">
        <v>18.009</v>
      </c>
      <c r="N9" s="23">
        <v>1</v>
      </c>
      <c r="O9" s="25">
        <v>0</v>
      </c>
      <c r="P9" s="23">
        <v>0</v>
      </c>
      <c r="Q9" s="22">
        <f t="shared" si="1"/>
        <v>0</v>
      </c>
      <c r="R9" s="25">
        <v>72.035</v>
      </c>
      <c r="S9" s="23">
        <v>8</v>
      </c>
      <c r="T9" s="25">
        <v>71.077</v>
      </c>
      <c r="U9" s="23">
        <v>8</v>
      </c>
      <c r="V9" s="22">
        <f t="shared" si="2"/>
        <v>7.1076999999999995</v>
      </c>
      <c r="W9" s="25">
        <v>0</v>
      </c>
      <c r="X9" s="23">
        <v>0</v>
      </c>
      <c r="Y9" s="25">
        <v>0</v>
      </c>
      <c r="Z9" s="23">
        <v>0</v>
      </c>
      <c r="AA9" s="25"/>
      <c r="AB9" s="20"/>
      <c r="AC9" s="20"/>
      <c r="AD9" s="20"/>
      <c r="AE9" s="20"/>
      <c r="AF9" s="20"/>
      <c r="AG9" s="25">
        <v>44.802</v>
      </c>
      <c r="AH9" s="26">
        <f t="shared" si="7"/>
        <v>48.69782608695652</v>
      </c>
      <c r="AI9" s="25">
        <v>44.783</v>
      </c>
      <c r="AJ9" s="26">
        <f t="shared" si="8"/>
        <v>46.64895833333334</v>
      </c>
      <c r="AK9" s="27">
        <f t="shared" si="3"/>
        <v>4.478300000000001</v>
      </c>
      <c r="AL9" s="25">
        <v>0</v>
      </c>
      <c r="AM9" s="23">
        <v>0</v>
      </c>
      <c r="AN9" s="25">
        <f aca="true" t="shared" si="9" ref="AN9:AN29">AO9*721/1000</f>
        <v>4.326</v>
      </c>
      <c r="AO9" s="20">
        <v>6</v>
      </c>
      <c r="AP9" s="27">
        <f t="shared" si="4"/>
        <v>1.1680199999999998</v>
      </c>
      <c r="AQ9" s="27"/>
      <c r="AR9" s="20"/>
      <c r="AS9" s="27"/>
      <c r="AT9" s="26"/>
      <c r="AU9" s="20"/>
      <c r="AV9" s="27">
        <v>21.47</v>
      </c>
      <c r="AW9" s="26">
        <v>6</v>
      </c>
      <c r="AX9" s="27">
        <v>21.44</v>
      </c>
      <c r="AY9" s="26">
        <v>6</v>
      </c>
      <c r="AZ9" s="20">
        <v>0</v>
      </c>
      <c r="BA9" s="25">
        <v>0</v>
      </c>
      <c r="BB9" s="26">
        <v>0</v>
      </c>
      <c r="BC9" s="20">
        <v>0</v>
      </c>
      <c r="BD9" s="20">
        <v>0</v>
      </c>
      <c r="BE9" s="20"/>
      <c r="BF9" s="27">
        <f t="shared" si="5"/>
        <v>118.189</v>
      </c>
      <c r="BG9" s="27">
        <f t="shared" si="6"/>
        <v>16.00832</v>
      </c>
    </row>
    <row r="10" spans="1:59" s="18" customFormat="1" ht="22.5" customHeight="1">
      <c r="A10" s="20">
        <v>5</v>
      </c>
      <c r="B10" s="21" t="s">
        <v>18</v>
      </c>
      <c r="C10" s="29"/>
      <c r="D10" s="30"/>
      <c r="E10" s="29"/>
      <c r="F10" s="30"/>
      <c r="G10" s="23"/>
      <c r="H10" s="25">
        <v>25.478</v>
      </c>
      <c r="I10" s="26">
        <f>H10/850*1000</f>
        <v>29.974117647058826</v>
      </c>
      <c r="J10" s="25">
        <v>99.095</v>
      </c>
      <c r="K10" s="26">
        <f>J10/850*1000</f>
        <v>116.58235294117647</v>
      </c>
      <c r="L10" s="27">
        <f t="shared" si="0"/>
        <v>14.86425</v>
      </c>
      <c r="M10" s="25">
        <v>0</v>
      </c>
      <c r="N10" s="23">
        <v>0</v>
      </c>
      <c r="O10" s="25">
        <v>0</v>
      </c>
      <c r="P10" s="23">
        <v>0</v>
      </c>
      <c r="Q10" s="22">
        <f>O10*10/100</f>
        <v>0</v>
      </c>
      <c r="R10" s="25">
        <v>70.09</v>
      </c>
      <c r="S10" s="23">
        <v>8</v>
      </c>
      <c r="T10" s="25">
        <v>71.077</v>
      </c>
      <c r="U10" s="23">
        <v>8</v>
      </c>
      <c r="V10" s="22">
        <f t="shared" si="2"/>
        <v>7.1076999999999995</v>
      </c>
      <c r="W10" s="25">
        <v>0</v>
      </c>
      <c r="X10" s="23">
        <v>0</v>
      </c>
      <c r="Y10" s="25">
        <v>0</v>
      </c>
      <c r="Z10" s="23">
        <v>0</v>
      </c>
      <c r="AA10" s="25"/>
      <c r="AB10" s="20"/>
      <c r="AC10" s="20"/>
      <c r="AD10" s="20"/>
      <c r="AE10" s="20"/>
      <c r="AF10" s="20"/>
      <c r="AG10" s="25">
        <v>25.127</v>
      </c>
      <c r="AH10" s="26">
        <f t="shared" si="7"/>
        <v>27.31195652173913</v>
      </c>
      <c r="AI10" s="25">
        <v>25.178</v>
      </c>
      <c r="AJ10" s="26">
        <f t="shared" si="8"/>
        <v>26.227083333333336</v>
      </c>
      <c r="AK10" s="27">
        <f t="shared" si="3"/>
        <v>2.5178</v>
      </c>
      <c r="AL10" s="25">
        <v>0</v>
      </c>
      <c r="AM10" s="23">
        <v>0</v>
      </c>
      <c r="AN10" s="25">
        <f t="shared" si="9"/>
        <v>5.047</v>
      </c>
      <c r="AO10" s="20">
        <v>7</v>
      </c>
      <c r="AP10" s="27">
        <f t="shared" si="4"/>
        <v>1.36269</v>
      </c>
      <c r="AQ10" s="27"/>
      <c r="AR10" s="20"/>
      <c r="AS10" s="27"/>
      <c r="AT10" s="26"/>
      <c r="AU10" s="20"/>
      <c r="AV10" s="27">
        <v>21.58</v>
      </c>
      <c r="AW10" s="26">
        <v>6</v>
      </c>
      <c r="AX10" s="27">
        <v>22.8</v>
      </c>
      <c r="AY10" s="26">
        <v>6</v>
      </c>
      <c r="AZ10" s="20">
        <v>0</v>
      </c>
      <c r="BA10" s="25">
        <v>0</v>
      </c>
      <c r="BB10" s="26">
        <v>0</v>
      </c>
      <c r="BC10" s="20">
        <v>0</v>
      </c>
      <c r="BD10" s="20">
        <v>0</v>
      </c>
      <c r="BE10" s="20"/>
      <c r="BF10" s="27">
        <f t="shared" si="5"/>
        <v>129.32</v>
      </c>
      <c r="BG10" s="27">
        <f t="shared" si="6"/>
        <v>18.74474</v>
      </c>
    </row>
    <row r="11" spans="1:59" s="18" customFormat="1" ht="22.5" customHeight="1">
      <c r="A11" s="20">
        <v>6</v>
      </c>
      <c r="B11" s="21" t="s">
        <v>19</v>
      </c>
      <c r="C11" s="22"/>
      <c r="D11" s="23"/>
      <c r="E11" s="22"/>
      <c r="F11" s="23"/>
      <c r="G11" s="24"/>
      <c r="H11" s="25">
        <v>0</v>
      </c>
      <c r="I11" s="26">
        <v>0</v>
      </c>
      <c r="J11" s="25">
        <v>0</v>
      </c>
      <c r="K11" s="26">
        <f aca="true" t="shared" si="10" ref="K11:K29">J11/850*1000</f>
        <v>0</v>
      </c>
      <c r="L11" s="27">
        <f t="shared" si="0"/>
        <v>0</v>
      </c>
      <c r="M11" s="25">
        <v>0</v>
      </c>
      <c r="N11" s="23">
        <v>0</v>
      </c>
      <c r="O11" s="25">
        <v>20</v>
      </c>
      <c r="P11" s="23">
        <v>1</v>
      </c>
      <c r="Q11" s="22">
        <f t="shared" si="1"/>
        <v>2</v>
      </c>
      <c r="R11" s="25">
        <v>0</v>
      </c>
      <c r="S11" s="23">
        <v>0</v>
      </c>
      <c r="T11" s="25">
        <v>0</v>
      </c>
      <c r="U11" s="23">
        <v>0</v>
      </c>
      <c r="V11" s="22">
        <f t="shared" si="2"/>
        <v>0</v>
      </c>
      <c r="W11" s="25">
        <v>0</v>
      </c>
      <c r="X11" s="23">
        <v>0</v>
      </c>
      <c r="Y11" s="25">
        <v>0</v>
      </c>
      <c r="Z11" s="23">
        <v>0</v>
      </c>
      <c r="AA11" s="25"/>
      <c r="AB11" s="20"/>
      <c r="AC11" s="20"/>
      <c r="AD11" s="20"/>
      <c r="AE11" s="20"/>
      <c r="AF11" s="20"/>
      <c r="AG11" s="25">
        <v>19.926</v>
      </c>
      <c r="AH11" s="26">
        <f t="shared" si="7"/>
        <v>21.65869565217391</v>
      </c>
      <c r="AI11" s="25">
        <v>0</v>
      </c>
      <c r="AJ11" s="26">
        <f t="shared" si="8"/>
        <v>0</v>
      </c>
      <c r="AK11" s="27">
        <f t="shared" si="3"/>
        <v>0</v>
      </c>
      <c r="AL11" s="25">
        <v>0</v>
      </c>
      <c r="AM11" s="23">
        <v>0</v>
      </c>
      <c r="AN11" s="25">
        <f t="shared" si="9"/>
        <v>0</v>
      </c>
      <c r="AO11" s="20"/>
      <c r="AP11" s="27">
        <f t="shared" si="4"/>
        <v>0</v>
      </c>
      <c r="AQ11" s="27"/>
      <c r="AR11" s="20"/>
      <c r="AS11" s="27"/>
      <c r="AT11" s="27"/>
      <c r="AU11" s="20"/>
      <c r="AV11" s="27">
        <v>17.5</v>
      </c>
      <c r="AW11" s="26">
        <v>5</v>
      </c>
      <c r="AX11" s="27">
        <v>19.35</v>
      </c>
      <c r="AY11" s="26">
        <v>5</v>
      </c>
      <c r="AZ11" s="27">
        <v>0.387</v>
      </c>
      <c r="BA11" s="25">
        <v>0</v>
      </c>
      <c r="BB11" s="26">
        <v>0</v>
      </c>
      <c r="BC11" s="27">
        <v>1387.624</v>
      </c>
      <c r="BD11" s="26">
        <v>1364</v>
      </c>
      <c r="BE11" s="27"/>
      <c r="BF11" s="27">
        <f t="shared" si="5"/>
        <v>20</v>
      </c>
      <c r="BG11" s="27">
        <f t="shared" si="6"/>
        <v>2</v>
      </c>
    </row>
    <row r="12" spans="1:59" s="18" customFormat="1" ht="22.5" customHeight="1">
      <c r="A12" s="20">
        <v>7</v>
      </c>
      <c r="B12" s="21" t="s">
        <v>20</v>
      </c>
      <c r="C12" s="29"/>
      <c r="D12" s="30"/>
      <c r="E12" s="29"/>
      <c r="F12" s="30"/>
      <c r="G12" s="23"/>
      <c r="H12" s="25">
        <v>0</v>
      </c>
      <c r="I12" s="26">
        <f aca="true" t="shared" si="11" ref="I12:I29">H12/850*1000</f>
        <v>0</v>
      </c>
      <c r="J12" s="25">
        <v>0</v>
      </c>
      <c r="K12" s="26">
        <f t="shared" si="10"/>
        <v>0</v>
      </c>
      <c r="L12" s="27">
        <f t="shared" si="0"/>
        <v>0</v>
      </c>
      <c r="M12" s="25">
        <v>0</v>
      </c>
      <c r="N12" s="23">
        <v>0</v>
      </c>
      <c r="O12" s="25">
        <v>0</v>
      </c>
      <c r="P12" s="23">
        <v>0</v>
      </c>
      <c r="Q12" s="22">
        <f t="shared" si="1"/>
        <v>0</v>
      </c>
      <c r="R12" s="25">
        <v>0</v>
      </c>
      <c r="S12" s="23">
        <v>0</v>
      </c>
      <c r="T12" s="25">
        <v>0</v>
      </c>
      <c r="U12" s="23">
        <v>0</v>
      </c>
      <c r="V12" s="22">
        <f t="shared" si="2"/>
        <v>0</v>
      </c>
      <c r="W12" s="25">
        <v>0</v>
      </c>
      <c r="X12" s="23">
        <v>0</v>
      </c>
      <c r="Y12" s="25">
        <v>0</v>
      </c>
      <c r="Z12" s="23">
        <v>0</v>
      </c>
      <c r="AA12" s="25"/>
      <c r="AB12" s="20"/>
      <c r="AC12" s="20"/>
      <c r="AD12" s="20"/>
      <c r="AE12" s="20"/>
      <c r="AF12" s="20"/>
      <c r="AG12" s="25">
        <v>0</v>
      </c>
      <c r="AH12" s="26">
        <f t="shared" si="7"/>
        <v>0</v>
      </c>
      <c r="AI12" s="25">
        <v>0</v>
      </c>
      <c r="AJ12" s="26">
        <f t="shared" si="8"/>
        <v>0</v>
      </c>
      <c r="AK12" s="27">
        <f t="shared" si="3"/>
        <v>0</v>
      </c>
      <c r="AL12" s="25">
        <v>0</v>
      </c>
      <c r="AM12" s="23">
        <v>0</v>
      </c>
      <c r="AN12" s="25">
        <f t="shared" si="9"/>
        <v>1.442</v>
      </c>
      <c r="AO12" s="20">
        <v>2</v>
      </c>
      <c r="AP12" s="27">
        <f t="shared" si="4"/>
        <v>0.38933999999999996</v>
      </c>
      <c r="AQ12" s="27"/>
      <c r="AR12" s="20"/>
      <c r="AS12" s="27"/>
      <c r="AT12" s="27"/>
      <c r="AU12" s="20"/>
      <c r="AV12" s="27">
        <v>17.5</v>
      </c>
      <c r="AW12" s="26">
        <v>5</v>
      </c>
      <c r="AX12" s="27">
        <v>19.35</v>
      </c>
      <c r="AY12" s="26">
        <v>5</v>
      </c>
      <c r="AZ12" s="20">
        <v>0</v>
      </c>
      <c r="BA12" s="25">
        <v>0</v>
      </c>
      <c r="BB12" s="26">
        <v>0</v>
      </c>
      <c r="BC12" s="20">
        <v>0</v>
      </c>
      <c r="BD12" s="20">
        <v>0</v>
      </c>
      <c r="BE12" s="20"/>
      <c r="BF12" s="27">
        <f t="shared" si="5"/>
        <v>1.442</v>
      </c>
      <c r="BG12" s="27">
        <f t="shared" si="6"/>
        <v>0.38933999999999996</v>
      </c>
    </row>
    <row r="13" spans="1:59" s="18" customFormat="1" ht="22.5" customHeight="1">
      <c r="A13" s="20">
        <v>8</v>
      </c>
      <c r="B13" s="21" t="s">
        <v>21</v>
      </c>
      <c r="C13" s="29"/>
      <c r="D13" s="30"/>
      <c r="E13" s="29"/>
      <c r="F13" s="30"/>
      <c r="G13" s="23"/>
      <c r="H13" s="25">
        <v>14.83</v>
      </c>
      <c r="I13" s="26">
        <f t="shared" si="11"/>
        <v>17.447058823529414</v>
      </c>
      <c r="J13" s="25">
        <v>14.972</v>
      </c>
      <c r="K13" s="26">
        <f t="shared" si="10"/>
        <v>17.614117647058823</v>
      </c>
      <c r="L13" s="27">
        <f t="shared" si="0"/>
        <v>2.2458</v>
      </c>
      <c r="M13" s="25">
        <v>22.034</v>
      </c>
      <c r="N13" s="23">
        <v>1</v>
      </c>
      <c r="O13" s="25">
        <v>0</v>
      </c>
      <c r="P13" s="23">
        <v>0</v>
      </c>
      <c r="Q13" s="22">
        <f t="shared" si="1"/>
        <v>0</v>
      </c>
      <c r="R13" s="25">
        <v>70.069</v>
      </c>
      <c r="S13" s="23">
        <v>8</v>
      </c>
      <c r="T13" s="25">
        <v>71.077</v>
      </c>
      <c r="U13" s="23">
        <v>8</v>
      </c>
      <c r="V13" s="22">
        <f t="shared" si="2"/>
        <v>7.1076999999999995</v>
      </c>
      <c r="W13" s="25">
        <v>0</v>
      </c>
      <c r="X13" s="23">
        <v>0</v>
      </c>
      <c r="Y13" s="25">
        <v>0</v>
      </c>
      <c r="Z13" s="23">
        <v>0</v>
      </c>
      <c r="AA13" s="25"/>
      <c r="AB13" s="20"/>
      <c r="AC13" s="20"/>
      <c r="AD13" s="20"/>
      <c r="AE13" s="20"/>
      <c r="AF13" s="20"/>
      <c r="AG13" s="25">
        <v>49.797</v>
      </c>
      <c r="AH13" s="26">
        <f t="shared" si="7"/>
        <v>54.12717391304348</v>
      </c>
      <c r="AI13" s="25">
        <v>64.059</v>
      </c>
      <c r="AJ13" s="26">
        <f t="shared" si="8"/>
        <v>66.728125</v>
      </c>
      <c r="AK13" s="27">
        <f t="shared" si="3"/>
        <v>6.405899999999999</v>
      </c>
      <c r="AL13" s="25">
        <v>0</v>
      </c>
      <c r="AM13" s="23">
        <v>0</v>
      </c>
      <c r="AN13" s="25">
        <f t="shared" si="9"/>
        <v>3.605</v>
      </c>
      <c r="AO13" s="20">
        <v>5</v>
      </c>
      <c r="AP13" s="27">
        <f t="shared" si="4"/>
        <v>0.9733499999999999</v>
      </c>
      <c r="AQ13" s="27"/>
      <c r="AR13" s="20"/>
      <c r="AS13" s="27"/>
      <c r="AT13" s="26"/>
      <c r="AU13" s="20"/>
      <c r="AV13" s="27">
        <v>21.58</v>
      </c>
      <c r="AW13" s="26">
        <v>4</v>
      </c>
      <c r="AX13" s="27">
        <v>20.64</v>
      </c>
      <c r="AY13" s="26">
        <v>4</v>
      </c>
      <c r="AZ13" s="20">
        <v>0</v>
      </c>
      <c r="BA13" s="25">
        <v>0</v>
      </c>
      <c r="BB13" s="26">
        <v>0</v>
      </c>
      <c r="BC13" s="20">
        <v>0</v>
      </c>
      <c r="BD13" s="20">
        <v>0</v>
      </c>
      <c r="BE13" s="20"/>
      <c r="BF13" s="27">
        <f t="shared" si="5"/>
        <v>82.636</v>
      </c>
      <c r="BG13" s="27">
        <f t="shared" si="6"/>
        <v>9.625049999999998</v>
      </c>
    </row>
    <row r="14" spans="1:59" s="18" customFormat="1" ht="22.5" customHeight="1">
      <c r="A14" s="20">
        <v>9</v>
      </c>
      <c r="B14" s="21" t="s">
        <v>22</v>
      </c>
      <c r="C14" s="29"/>
      <c r="D14" s="30"/>
      <c r="E14" s="29"/>
      <c r="F14" s="30"/>
      <c r="G14" s="23"/>
      <c r="H14" s="25">
        <v>0</v>
      </c>
      <c r="I14" s="26">
        <f t="shared" si="11"/>
        <v>0</v>
      </c>
      <c r="J14" s="25">
        <v>0</v>
      </c>
      <c r="K14" s="26">
        <f t="shared" si="10"/>
        <v>0</v>
      </c>
      <c r="L14" s="27">
        <f t="shared" si="0"/>
        <v>0</v>
      </c>
      <c r="M14" s="25">
        <v>24.955</v>
      </c>
      <c r="N14" s="23">
        <v>1</v>
      </c>
      <c r="O14" s="25">
        <v>0</v>
      </c>
      <c r="P14" s="23">
        <v>0</v>
      </c>
      <c r="Q14" s="22">
        <f t="shared" si="1"/>
        <v>0</v>
      </c>
      <c r="R14" s="25">
        <v>70.049</v>
      </c>
      <c r="S14" s="23">
        <v>8</v>
      </c>
      <c r="T14" s="25">
        <v>71.077</v>
      </c>
      <c r="U14" s="23">
        <v>8</v>
      </c>
      <c r="V14" s="22">
        <f t="shared" si="2"/>
        <v>7.1076999999999995</v>
      </c>
      <c r="W14" s="25">
        <v>0</v>
      </c>
      <c r="X14" s="23">
        <v>0</v>
      </c>
      <c r="Y14" s="25">
        <v>0</v>
      </c>
      <c r="Z14" s="23">
        <v>0</v>
      </c>
      <c r="AA14" s="25"/>
      <c r="AB14" s="20"/>
      <c r="AC14" s="20"/>
      <c r="AD14" s="20"/>
      <c r="AE14" s="20"/>
      <c r="AF14" s="20"/>
      <c r="AG14" s="25">
        <v>24.955</v>
      </c>
      <c r="AH14" s="26">
        <f t="shared" si="7"/>
        <v>27.125</v>
      </c>
      <c r="AI14" s="25">
        <v>43.623</v>
      </c>
      <c r="AJ14" s="26">
        <f t="shared" si="8"/>
        <v>45.440625</v>
      </c>
      <c r="AK14" s="27">
        <f t="shared" si="3"/>
        <v>4.362299999999999</v>
      </c>
      <c r="AL14" s="25">
        <v>0</v>
      </c>
      <c r="AM14" s="23">
        <v>0</v>
      </c>
      <c r="AN14" s="25">
        <f t="shared" si="9"/>
        <v>2.163</v>
      </c>
      <c r="AO14" s="20">
        <v>3</v>
      </c>
      <c r="AP14" s="27">
        <f t="shared" si="4"/>
        <v>0.5840099999999999</v>
      </c>
      <c r="AQ14" s="27"/>
      <c r="AR14" s="20"/>
      <c r="AS14" s="27"/>
      <c r="AT14" s="26"/>
      <c r="AU14" s="20"/>
      <c r="AV14" s="27">
        <v>17.51</v>
      </c>
      <c r="AW14" s="26">
        <v>5</v>
      </c>
      <c r="AX14" s="27">
        <v>19.35</v>
      </c>
      <c r="AY14" s="26">
        <v>5</v>
      </c>
      <c r="AZ14" s="20">
        <v>0</v>
      </c>
      <c r="BA14" s="25">
        <v>0</v>
      </c>
      <c r="BB14" s="26">
        <v>0</v>
      </c>
      <c r="BC14" s="20">
        <v>2996.199</v>
      </c>
      <c r="BD14" s="20">
        <v>2736</v>
      </c>
      <c r="BE14" s="20"/>
      <c r="BF14" s="27">
        <f t="shared" si="5"/>
        <v>45.785999999999994</v>
      </c>
      <c r="BG14" s="27">
        <f t="shared" si="6"/>
        <v>4.9463099999999995</v>
      </c>
    </row>
    <row r="15" spans="1:59" s="18" customFormat="1" ht="22.5" customHeight="1">
      <c r="A15" s="20">
        <v>10</v>
      </c>
      <c r="B15" s="21" t="s">
        <v>23</v>
      </c>
      <c r="C15" s="29"/>
      <c r="D15" s="30"/>
      <c r="E15" s="29"/>
      <c r="F15" s="30"/>
      <c r="G15" s="23"/>
      <c r="H15" s="25">
        <v>0</v>
      </c>
      <c r="I15" s="26">
        <f t="shared" si="11"/>
        <v>0</v>
      </c>
      <c r="J15" s="25">
        <v>0</v>
      </c>
      <c r="K15" s="26">
        <f t="shared" si="10"/>
        <v>0</v>
      </c>
      <c r="L15" s="27">
        <f t="shared" si="0"/>
        <v>0</v>
      </c>
      <c r="M15" s="25">
        <v>0</v>
      </c>
      <c r="N15" s="23">
        <v>0</v>
      </c>
      <c r="O15" s="25">
        <v>0</v>
      </c>
      <c r="P15" s="23">
        <v>0</v>
      </c>
      <c r="Q15" s="22">
        <f t="shared" si="1"/>
        <v>0</v>
      </c>
      <c r="R15" s="25">
        <v>64.959</v>
      </c>
      <c r="S15" s="23">
        <v>8</v>
      </c>
      <c r="T15" s="25">
        <v>70.357</v>
      </c>
      <c r="U15" s="23">
        <v>8</v>
      </c>
      <c r="V15" s="22">
        <f t="shared" si="2"/>
        <v>7.035699999999999</v>
      </c>
      <c r="W15" s="25">
        <v>0</v>
      </c>
      <c r="X15" s="23">
        <v>0</v>
      </c>
      <c r="Y15" s="25">
        <v>0</v>
      </c>
      <c r="Z15" s="23">
        <v>0</v>
      </c>
      <c r="AA15" s="25"/>
      <c r="AB15" s="31"/>
      <c r="AC15" s="26"/>
      <c r="AD15" s="20"/>
      <c r="AE15" s="20"/>
      <c r="AF15" s="20"/>
      <c r="AG15" s="25">
        <v>39.961</v>
      </c>
      <c r="AH15" s="26">
        <f t="shared" si="7"/>
        <v>43.43586956521739</v>
      </c>
      <c r="AI15" s="25">
        <v>39.817</v>
      </c>
      <c r="AJ15" s="26">
        <f t="shared" si="8"/>
        <v>41.47604166666667</v>
      </c>
      <c r="AK15" s="27">
        <f t="shared" si="3"/>
        <v>3.9817</v>
      </c>
      <c r="AL15" s="25">
        <v>0</v>
      </c>
      <c r="AM15" s="23">
        <v>0</v>
      </c>
      <c r="AN15" s="25">
        <f t="shared" si="9"/>
        <v>5.047</v>
      </c>
      <c r="AO15" s="20">
        <v>7</v>
      </c>
      <c r="AP15" s="27">
        <f t="shared" si="4"/>
        <v>1.36269</v>
      </c>
      <c r="AQ15" s="27"/>
      <c r="AR15" s="20"/>
      <c r="AS15" s="27"/>
      <c r="AT15" s="27"/>
      <c r="AU15" s="20"/>
      <c r="AV15" s="27">
        <v>13.55</v>
      </c>
      <c r="AW15" s="26">
        <v>4</v>
      </c>
      <c r="AX15" s="27">
        <v>15.89</v>
      </c>
      <c r="AY15" s="26">
        <v>4</v>
      </c>
      <c r="AZ15" s="20">
        <v>0</v>
      </c>
      <c r="BA15" s="25">
        <v>0</v>
      </c>
      <c r="BB15" s="26">
        <v>0</v>
      </c>
      <c r="BC15" s="20">
        <v>1387.624</v>
      </c>
      <c r="BD15" s="20">
        <v>1364</v>
      </c>
      <c r="BE15" s="20"/>
      <c r="BF15" s="27">
        <f t="shared" si="5"/>
        <v>44.864</v>
      </c>
      <c r="BG15" s="27">
        <f t="shared" si="6"/>
        <v>5.34439</v>
      </c>
    </row>
    <row r="16" spans="1:59" s="18" customFormat="1" ht="22.5" customHeight="1">
      <c r="A16" s="20">
        <v>11</v>
      </c>
      <c r="B16" s="21" t="s">
        <v>24</v>
      </c>
      <c r="C16" s="22"/>
      <c r="D16" s="23"/>
      <c r="E16" s="22"/>
      <c r="F16" s="23"/>
      <c r="G16" s="24"/>
      <c r="H16" s="25">
        <v>0</v>
      </c>
      <c r="I16" s="26">
        <f t="shared" si="11"/>
        <v>0</v>
      </c>
      <c r="J16" s="25">
        <v>0</v>
      </c>
      <c r="K16" s="26">
        <f t="shared" si="10"/>
        <v>0</v>
      </c>
      <c r="L16" s="27">
        <f t="shared" si="0"/>
        <v>0</v>
      </c>
      <c r="M16" s="25">
        <v>0</v>
      </c>
      <c r="N16" s="23">
        <v>0</v>
      </c>
      <c r="O16" s="25">
        <v>0</v>
      </c>
      <c r="P16" s="23">
        <v>0</v>
      </c>
      <c r="Q16" s="22">
        <f t="shared" si="1"/>
        <v>0</v>
      </c>
      <c r="R16" s="25">
        <v>0</v>
      </c>
      <c r="S16" s="23">
        <v>0</v>
      </c>
      <c r="T16" s="25">
        <v>0</v>
      </c>
      <c r="U16" s="23">
        <v>0</v>
      </c>
      <c r="V16" s="22">
        <f t="shared" si="2"/>
        <v>0</v>
      </c>
      <c r="W16" s="25">
        <v>0</v>
      </c>
      <c r="X16" s="23">
        <v>0</v>
      </c>
      <c r="Y16" s="25">
        <v>0</v>
      </c>
      <c r="Z16" s="23">
        <v>0</v>
      </c>
      <c r="AA16" s="25"/>
      <c r="AB16" s="20"/>
      <c r="AC16" s="20"/>
      <c r="AD16" s="20"/>
      <c r="AE16" s="20"/>
      <c r="AF16" s="20"/>
      <c r="AG16" s="25">
        <v>0</v>
      </c>
      <c r="AH16" s="26">
        <f t="shared" si="7"/>
        <v>0</v>
      </c>
      <c r="AI16" s="25">
        <v>11.021</v>
      </c>
      <c r="AJ16" s="26">
        <f t="shared" si="8"/>
        <v>11.480208333333334</v>
      </c>
      <c r="AK16" s="27">
        <f t="shared" si="3"/>
        <v>1.1021</v>
      </c>
      <c r="AL16" s="25">
        <v>0</v>
      </c>
      <c r="AM16" s="23">
        <v>0</v>
      </c>
      <c r="AN16" s="25">
        <f t="shared" si="9"/>
        <v>5.768</v>
      </c>
      <c r="AO16" s="20">
        <v>8</v>
      </c>
      <c r="AP16" s="27">
        <f t="shared" si="4"/>
        <v>1.5573599999999999</v>
      </c>
      <c r="AQ16" s="27"/>
      <c r="AR16" s="20"/>
      <c r="AS16" s="27"/>
      <c r="AT16" s="27"/>
      <c r="AU16" s="20"/>
      <c r="AV16" s="27">
        <v>17.5</v>
      </c>
      <c r="AW16" s="26">
        <v>5</v>
      </c>
      <c r="AX16" s="27">
        <v>19.35</v>
      </c>
      <c r="AY16" s="26">
        <v>5</v>
      </c>
      <c r="AZ16" s="20">
        <v>0</v>
      </c>
      <c r="BA16" s="25">
        <v>0</v>
      </c>
      <c r="BB16" s="26">
        <v>0</v>
      </c>
      <c r="BC16" s="20">
        <v>0</v>
      </c>
      <c r="BD16" s="20">
        <v>0</v>
      </c>
      <c r="BE16" s="20"/>
      <c r="BF16" s="27">
        <f t="shared" si="5"/>
        <v>16.789</v>
      </c>
      <c r="BG16" s="27">
        <f t="shared" si="6"/>
        <v>2.65946</v>
      </c>
    </row>
    <row r="17" spans="1:59" s="18" customFormat="1" ht="22.5" customHeight="1">
      <c r="A17" s="20">
        <v>12</v>
      </c>
      <c r="B17" s="21" t="s">
        <v>25</v>
      </c>
      <c r="C17" s="22"/>
      <c r="D17" s="23"/>
      <c r="E17" s="22"/>
      <c r="F17" s="23"/>
      <c r="G17" s="24"/>
      <c r="H17" s="25">
        <v>0</v>
      </c>
      <c r="I17" s="26">
        <f t="shared" si="11"/>
        <v>0</v>
      </c>
      <c r="J17" s="25">
        <v>0</v>
      </c>
      <c r="K17" s="26">
        <f t="shared" si="10"/>
        <v>0</v>
      </c>
      <c r="L17" s="27">
        <f t="shared" si="0"/>
        <v>0</v>
      </c>
      <c r="M17" s="25">
        <v>0</v>
      </c>
      <c r="N17" s="23">
        <v>0</v>
      </c>
      <c r="O17" s="25">
        <v>11.2</v>
      </c>
      <c r="P17" s="23">
        <v>1</v>
      </c>
      <c r="Q17" s="22">
        <f t="shared" si="1"/>
        <v>1.12</v>
      </c>
      <c r="R17" s="25">
        <v>74.094</v>
      </c>
      <c r="S17" s="23">
        <v>4</v>
      </c>
      <c r="T17" s="25">
        <v>74.667</v>
      </c>
      <c r="U17" s="23">
        <v>4</v>
      </c>
      <c r="V17" s="22">
        <f t="shared" si="2"/>
        <v>7.4667</v>
      </c>
      <c r="W17" s="25">
        <v>0</v>
      </c>
      <c r="X17" s="23">
        <v>0</v>
      </c>
      <c r="Y17" s="25">
        <v>0</v>
      </c>
      <c r="Z17" s="23">
        <v>0</v>
      </c>
      <c r="AA17" s="25"/>
      <c r="AB17" s="20"/>
      <c r="AC17" s="20"/>
      <c r="AD17" s="20"/>
      <c r="AE17" s="20"/>
      <c r="AF17" s="20"/>
      <c r="AG17" s="25">
        <v>35.077</v>
      </c>
      <c r="AH17" s="26">
        <f t="shared" si="7"/>
        <v>38.12717391304347</v>
      </c>
      <c r="AI17" s="25">
        <v>52.834</v>
      </c>
      <c r="AJ17" s="26">
        <f t="shared" si="8"/>
        <v>55.03541666666667</v>
      </c>
      <c r="AK17" s="27">
        <f t="shared" si="3"/>
        <v>5.2834</v>
      </c>
      <c r="AL17" s="25">
        <v>0</v>
      </c>
      <c r="AM17" s="23">
        <v>0</v>
      </c>
      <c r="AN17" s="25">
        <f t="shared" si="9"/>
        <v>3.605</v>
      </c>
      <c r="AO17" s="20">
        <v>5</v>
      </c>
      <c r="AP17" s="27">
        <f t="shared" si="4"/>
        <v>0.9733499999999999</v>
      </c>
      <c r="AQ17" s="27"/>
      <c r="AR17" s="20"/>
      <c r="AS17" s="27"/>
      <c r="AT17" s="27"/>
      <c r="AU17" s="28"/>
      <c r="AV17" s="27">
        <v>21.46</v>
      </c>
      <c r="AW17" s="26">
        <v>6</v>
      </c>
      <c r="AX17" s="27">
        <v>22.8</v>
      </c>
      <c r="AY17" s="26">
        <v>6</v>
      </c>
      <c r="AZ17" s="20">
        <v>0</v>
      </c>
      <c r="BA17" s="25">
        <v>0</v>
      </c>
      <c r="BB17" s="26">
        <v>0</v>
      </c>
      <c r="BC17" s="20">
        <v>2550.709</v>
      </c>
      <c r="BD17" s="20">
        <v>2778</v>
      </c>
      <c r="BE17" s="20"/>
      <c r="BF17" s="27">
        <f t="shared" si="5"/>
        <v>67.639</v>
      </c>
      <c r="BG17" s="27">
        <f t="shared" si="6"/>
        <v>7.37675</v>
      </c>
    </row>
    <row r="18" spans="1:59" s="18" customFormat="1" ht="22.5" customHeight="1">
      <c r="A18" s="20">
        <v>13</v>
      </c>
      <c r="B18" s="21" t="s">
        <v>26</v>
      </c>
      <c r="C18" s="22"/>
      <c r="D18" s="23"/>
      <c r="E18" s="22"/>
      <c r="F18" s="23"/>
      <c r="G18" s="24"/>
      <c r="H18" s="25">
        <v>14.863</v>
      </c>
      <c r="I18" s="26">
        <f t="shared" si="11"/>
        <v>17.48588235294118</v>
      </c>
      <c r="J18" s="25">
        <v>0</v>
      </c>
      <c r="K18" s="26">
        <f t="shared" si="10"/>
        <v>0</v>
      </c>
      <c r="L18" s="27">
        <f t="shared" si="0"/>
        <v>0</v>
      </c>
      <c r="M18" s="25">
        <v>47.137</v>
      </c>
      <c r="N18" s="23">
        <v>2</v>
      </c>
      <c r="O18" s="25">
        <v>22.138</v>
      </c>
      <c r="P18" s="23">
        <v>2</v>
      </c>
      <c r="Q18" s="22">
        <f t="shared" si="1"/>
        <v>2.2138000000000004</v>
      </c>
      <c r="R18" s="25">
        <v>64.972</v>
      </c>
      <c r="S18" s="23">
        <v>9</v>
      </c>
      <c r="T18" s="25">
        <v>68.923</v>
      </c>
      <c r="U18" s="23">
        <v>9</v>
      </c>
      <c r="V18" s="22">
        <f t="shared" si="2"/>
        <v>6.8923000000000005</v>
      </c>
      <c r="W18" s="25">
        <v>0</v>
      </c>
      <c r="X18" s="23">
        <v>0</v>
      </c>
      <c r="Y18" s="25">
        <v>0</v>
      </c>
      <c r="Z18" s="23">
        <v>0</v>
      </c>
      <c r="AA18" s="25"/>
      <c r="AB18" s="20"/>
      <c r="AC18" s="20"/>
      <c r="AD18" s="20"/>
      <c r="AE18" s="20"/>
      <c r="AF18" s="20"/>
      <c r="AG18" s="25">
        <v>0</v>
      </c>
      <c r="AH18" s="26">
        <f t="shared" si="7"/>
        <v>0</v>
      </c>
      <c r="AI18" s="25">
        <v>0</v>
      </c>
      <c r="AJ18" s="26">
        <f t="shared" si="8"/>
        <v>0</v>
      </c>
      <c r="AK18" s="27">
        <f t="shared" si="3"/>
        <v>0</v>
      </c>
      <c r="AL18" s="25">
        <v>0</v>
      </c>
      <c r="AM18" s="23">
        <v>0</v>
      </c>
      <c r="AN18" s="25">
        <f t="shared" si="9"/>
        <v>4.326</v>
      </c>
      <c r="AO18" s="20">
        <v>6</v>
      </c>
      <c r="AP18" s="27">
        <f t="shared" si="4"/>
        <v>1.1680199999999998</v>
      </c>
      <c r="AQ18" s="27"/>
      <c r="AR18" s="20"/>
      <c r="AS18" s="27"/>
      <c r="AT18" s="27"/>
      <c r="AU18" s="28"/>
      <c r="AV18" s="27">
        <v>21.6</v>
      </c>
      <c r="AW18" s="26">
        <v>6</v>
      </c>
      <c r="AX18" s="27">
        <v>22.8</v>
      </c>
      <c r="AY18" s="26">
        <v>6</v>
      </c>
      <c r="AZ18" s="20">
        <v>0</v>
      </c>
      <c r="BA18" s="25">
        <v>0</v>
      </c>
      <c r="BB18" s="26">
        <v>0</v>
      </c>
      <c r="BC18" s="20">
        <v>0</v>
      </c>
      <c r="BD18" s="20">
        <v>0</v>
      </c>
      <c r="BE18" s="20"/>
      <c r="BF18" s="27">
        <f t="shared" si="5"/>
        <v>26.464000000000002</v>
      </c>
      <c r="BG18" s="27">
        <f t="shared" si="6"/>
        <v>3.3818200000000003</v>
      </c>
    </row>
    <row r="19" spans="1:59" s="18" customFormat="1" ht="22.5" customHeight="1">
      <c r="A19" s="20">
        <v>14</v>
      </c>
      <c r="B19" s="21" t="s">
        <v>27</v>
      </c>
      <c r="C19" s="22"/>
      <c r="D19" s="23"/>
      <c r="E19" s="22"/>
      <c r="F19" s="23"/>
      <c r="G19" s="24"/>
      <c r="H19" s="25">
        <v>25.109</v>
      </c>
      <c r="I19" s="26">
        <f t="shared" si="11"/>
        <v>29.540000000000003</v>
      </c>
      <c r="J19" s="25">
        <v>81.367</v>
      </c>
      <c r="K19" s="26">
        <f t="shared" si="10"/>
        <v>95.72588235294118</v>
      </c>
      <c r="L19" s="27">
        <f t="shared" si="0"/>
        <v>12.205050000000002</v>
      </c>
      <c r="M19" s="25">
        <v>0</v>
      </c>
      <c r="N19" s="23">
        <v>0</v>
      </c>
      <c r="O19" s="25">
        <v>0</v>
      </c>
      <c r="P19" s="23">
        <v>0</v>
      </c>
      <c r="Q19" s="22">
        <f t="shared" si="1"/>
        <v>0</v>
      </c>
      <c r="R19" s="25">
        <v>70.482</v>
      </c>
      <c r="S19" s="23">
        <v>8</v>
      </c>
      <c r="T19" s="25">
        <v>70.357</v>
      </c>
      <c r="U19" s="23">
        <v>8</v>
      </c>
      <c r="V19" s="22">
        <f t="shared" si="2"/>
        <v>7.035699999999999</v>
      </c>
      <c r="W19" s="25">
        <v>18.061</v>
      </c>
      <c r="X19" s="23">
        <v>2</v>
      </c>
      <c r="Y19" s="25">
        <v>18.061</v>
      </c>
      <c r="Z19" s="23">
        <v>2</v>
      </c>
      <c r="AA19" s="25"/>
      <c r="AB19" s="20"/>
      <c r="AC19" s="20"/>
      <c r="AD19" s="20"/>
      <c r="AE19" s="20"/>
      <c r="AF19" s="28"/>
      <c r="AG19" s="25">
        <v>0</v>
      </c>
      <c r="AH19" s="26">
        <f t="shared" si="7"/>
        <v>0</v>
      </c>
      <c r="AI19" s="25">
        <v>85.39</v>
      </c>
      <c r="AJ19" s="26">
        <f t="shared" si="8"/>
        <v>88.94791666666667</v>
      </c>
      <c r="AK19" s="27">
        <f t="shared" si="3"/>
        <v>8.539</v>
      </c>
      <c r="AL19" s="25">
        <v>0</v>
      </c>
      <c r="AM19" s="23">
        <v>0</v>
      </c>
      <c r="AN19" s="25">
        <f t="shared" si="9"/>
        <v>0</v>
      </c>
      <c r="AO19" s="20"/>
      <c r="AP19" s="27">
        <f t="shared" si="4"/>
        <v>0</v>
      </c>
      <c r="AQ19" s="27"/>
      <c r="AR19" s="20"/>
      <c r="AS19" s="27"/>
      <c r="AT19" s="27"/>
      <c r="AU19" s="28"/>
      <c r="AV19" s="27"/>
      <c r="AW19" s="20"/>
      <c r="AX19" s="27"/>
      <c r="AY19" s="27"/>
      <c r="AZ19" s="20">
        <v>0</v>
      </c>
      <c r="BA19" s="25">
        <v>0</v>
      </c>
      <c r="BB19" s="26">
        <v>0</v>
      </c>
      <c r="BC19" s="20">
        <v>0</v>
      </c>
      <c r="BD19" s="20">
        <v>0</v>
      </c>
      <c r="BE19" s="20"/>
      <c r="BF19" s="27">
        <f t="shared" si="5"/>
        <v>166.757</v>
      </c>
      <c r="BG19" s="27">
        <f t="shared" si="6"/>
        <v>20.74405</v>
      </c>
    </row>
    <row r="20" spans="1:59" s="18" customFormat="1" ht="22.5" customHeight="1">
      <c r="A20" s="20">
        <v>15</v>
      </c>
      <c r="B20" s="21" t="s">
        <v>28</v>
      </c>
      <c r="C20" s="22"/>
      <c r="D20" s="23"/>
      <c r="E20" s="22"/>
      <c r="F20" s="23"/>
      <c r="G20" s="24"/>
      <c r="H20" s="25">
        <v>0</v>
      </c>
      <c r="I20" s="26">
        <f t="shared" si="11"/>
        <v>0</v>
      </c>
      <c r="J20" s="25">
        <v>0</v>
      </c>
      <c r="K20" s="26">
        <f t="shared" si="10"/>
        <v>0</v>
      </c>
      <c r="L20" s="27">
        <f t="shared" si="0"/>
        <v>0</v>
      </c>
      <c r="M20" s="25">
        <v>23.119</v>
      </c>
      <c r="N20" s="23">
        <v>1</v>
      </c>
      <c r="O20" s="25">
        <v>11.074</v>
      </c>
      <c r="P20" s="23">
        <v>1</v>
      </c>
      <c r="Q20" s="22">
        <f t="shared" si="1"/>
        <v>1.1074</v>
      </c>
      <c r="R20" s="25">
        <v>65.37</v>
      </c>
      <c r="S20" s="23">
        <v>4</v>
      </c>
      <c r="T20" s="25">
        <v>71.794</v>
      </c>
      <c r="U20" s="23">
        <v>4</v>
      </c>
      <c r="V20" s="22">
        <f t="shared" si="2"/>
        <v>7.179399999999999</v>
      </c>
      <c r="W20" s="25">
        <v>17.937</v>
      </c>
      <c r="X20" s="23">
        <v>2</v>
      </c>
      <c r="Y20" s="25">
        <v>17.937</v>
      </c>
      <c r="Z20" s="23">
        <v>2</v>
      </c>
      <c r="AA20" s="25"/>
      <c r="AB20" s="20"/>
      <c r="AC20" s="20"/>
      <c r="AD20" s="20"/>
      <c r="AE20" s="20"/>
      <c r="AF20" s="28"/>
      <c r="AG20" s="25">
        <v>0</v>
      </c>
      <c r="AH20" s="26">
        <f t="shared" si="7"/>
        <v>0</v>
      </c>
      <c r="AI20" s="25">
        <v>0</v>
      </c>
      <c r="AJ20" s="26">
        <f t="shared" si="8"/>
        <v>0</v>
      </c>
      <c r="AK20" s="27">
        <f t="shared" si="3"/>
        <v>0</v>
      </c>
      <c r="AL20" s="25">
        <v>0</v>
      </c>
      <c r="AM20" s="23">
        <v>0</v>
      </c>
      <c r="AN20" s="25">
        <f t="shared" si="9"/>
        <v>2.884</v>
      </c>
      <c r="AO20" s="20">
        <v>4</v>
      </c>
      <c r="AP20" s="27">
        <f t="shared" si="4"/>
        <v>0.7786799999999999</v>
      </c>
      <c r="AQ20" s="27"/>
      <c r="AR20" s="20"/>
      <c r="AS20" s="27"/>
      <c r="AT20" s="27"/>
      <c r="AU20" s="28"/>
      <c r="AV20" s="27"/>
      <c r="AW20" s="20"/>
      <c r="AX20" s="27"/>
      <c r="AY20" s="27"/>
      <c r="AZ20" s="20">
        <v>0</v>
      </c>
      <c r="BA20" s="25">
        <v>0</v>
      </c>
      <c r="BB20" s="26">
        <v>0</v>
      </c>
      <c r="BC20" s="20">
        <v>0</v>
      </c>
      <c r="BD20" s="20">
        <v>0</v>
      </c>
      <c r="BE20" s="20"/>
      <c r="BF20" s="27">
        <f t="shared" si="5"/>
        <v>13.958</v>
      </c>
      <c r="BG20" s="27">
        <f t="shared" si="6"/>
        <v>1.8860799999999998</v>
      </c>
    </row>
    <row r="21" spans="1:59" s="18" customFormat="1" ht="22.5" customHeight="1">
      <c r="A21" s="20">
        <v>16</v>
      </c>
      <c r="B21" s="21" t="s">
        <v>29</v>
      </c>
      <c r="C21" s="22"/>
      <c r="D21" s="23"/>
      <c r="E21" s="22"/>
      <c r="F21" s="23"/>
      <c r="G21" s="24"/>
      <c r="H21" s="25">
        <v>0</v>
      </c>
      <c r="I21" s="26">
        <f t="shared" si="11"/>
        <v>0</v>
      </c>
      <c r="J21" s="25">
        <v>0</v>
      </c>
      <c r="K21" s="26">
        <f t="shared" si="10"/>
        <v>0</v>
      </c>
      <c r="L21" s="27">
        <f t="shared" si="0"/>
        <v>0</v>
      </c>
      <c r="M21" s="25">
        <v>0</v>
      </c>
      <c r="N21" s="23">
        <v>0</v>
      </c>
      <c r="O21" s="25">
        <v>0</v>
      </c>
      <c r="P21" s="23">
        <v>0</v>
      </c>
      <c r="Q21" s="22">
        <f t="shared" si="1"/>
        <v>0</v>
      </c>
      <c r="R21" s="25">
        <v>64.838</v>
      </c>
      <c r="S21" s="23">
        <v>8</v>
      </c>
      <c r="T21" s="25">
        <v>70.357</v>
      </c>
      <c r="U21" s="23">
        <v>8</v>
      </c>
      <c r="V21" s="22">
        <f t="shared" si="2"/>
        <v>7.035699999999999</v>
      </c>
      <c r="W21" s="25">
        <v>18.084</v>
      </c>
      <c r="X21" s="23">
        <v>2</v>
      </c>
      <c r="Y21" s="25">
        <v>18.084</v>
      </c>
      <c r="Z21" s="23">
        <v>2</v>
      </c>
      <c r="AA21" s="25"/>
      <c r="AB21" s="20"/>
      <c r="AC21" s="20"/>
      <c r="AD21" s="20"/>
      <c r="AE21" s="20"/>
      <c r="AF21" s="28"/>
      <c r="AG21" s="25">
        <v>184.368</v>
      </c>
      <c r="AH21" s="26">
        <f t="shared" si="7"/>
        <v>200.4</v>
      </c>
      <c r="AI21" s="25">
        <v>214.034</v>
      </c>
      <c r="AJ21" s="26">
        <f t="shared" si="8"/>
        <v>222.95208333333332</v>
      </c>
      <c r="AK21" s="27">
        <f t="shared" si="3"/>
        <v>21.4034</v>
      </c>
      <c r="AL21" s="25">
        <v>0</v>
      </c>
      <c r="AM21" s="23">
        <v>0</v>
      </c>
      <c r="AN21" s="25">
        <f t="shared" si="9"/>
        <v>2.884</v>
      </c>
      <c r="AO21" s="20">
        <v>4</v>
      </c>
      <c r="AP21" s="27">
        <f t="shared" si="4"/>
        <v>0.7786799999999999</v>
      </c>
      <c r="AQ21" s="27"/>
      <c r="AR21" s="20"/>
      <c r="AS21" s="27"/>
      <c r="AT21" s="27"/>
      <c r="AU21" s="28"/>
      <c r="AV21" s="27"/>
      <c r="AW21" s="20"/>
      <c r="AX21" s="27"/>
      <c r="AY21" s="27"/>
      <c r="AZ21" s="20">
        <v>0</v>
      </c>
      <c r="BA21" s="25">
        <v>0</v>
      </c>
      <c r="BB21" s="26">
        <v>0</v>
      </c>
      <c r="BC21" s="20">
        <v>2999.199</v>
      </c>
      <c r="BD21" s="20">
        <v>2736</v>
      </c>
      <c r="BE21" s="20"/>
      <c r="BF21" s="27">
        <f t="shared" si="5"/>
        <v>216.91799999999998</v>
      </c>
      <c r="BG21" s="27">
        <f t="shared" si="6"/>
        <v>22.182080000000003</v>
      </c>
    </row>
    <row r="22" spans="1:59" s="18" customFormat="1" ht="22.5" customHeight="1">
      <c r="A22" s="20">
        <v>17</v>
      </c>
      <c r="B22" s="21" t="s">
        <v>30</v>
      </c>
      <c r="C22" s="29"/>
      <c r="D22" s="30"/>
      <c r="E22" s="29"/>
      <c r="F22" s="30"/>
      <c r="G22" s="23"/>
      <c r="H22" s="25">
        <v>0</v>
      </c>
      <c r="I22" s="26">
        <f t="shared" si="11"/>
        <v>0</v>
      </c>
      <c r="J22" s="25">
        <v>0</v>
      </c>
      <c r="K22" s="26">
        <f t="shared" si="10"/>
        <v>0</v>
      </c>
      <c r="L22" s="27">
        <f t="shared" si="0"/>
        <v>0</v>
      </c>
      <c r="M22" s="25">
        <v>0</v>
      </c>
      <c r="N22" s="23">
        <v>0</v>
      </c>
      <c r="O22" s="25">
        <v>0</v>
      </c>
      <c r="P22" s="23">
        <v>0</v>
      </c>
      <c r="Q22" s="22">
        <f t="shared" si="1"/>
        <v>0</v>
      </c>
      <c r="R22" s="25">
        <v>0</v>
      </c>
      <c r="S22" s="23">
        <v>0</v>
      </c>
      <c r="T22" s="25">
        <v>0</v>
      </c>
      <c r="U22" s="23">
        <v>0</v>
      </c>
      <c r="V22" s="22">
        <f t="shared" si="2"/>
        <v>0</v>
      </c>
      <c r="W22" s="25">
        <v>18.026</v>
      </c>
      <c r="X22" s="23">
        <v>2</v>
      </c>
      <c r="Y22" s="25">
        <v>18.026</v>
      </c>
      <c r="Z22" s="23">
        <v>0</v>
      </c>
      <c r="AA22" s="25"/>
      <c r="AB22" s="20"/>
      <c r="AC22" s="20"/>
      <c r="AD22" s="20"/>
      <c r="AE22" s="20"/>
      <c r="AF22" s="28"/>
      <c r="AG22" s="25">
        <v>14.991</v>
      </c>
      <c r="AH22" s="26">
        <f t="shared" si="7"/>
        <v>16.294565217391302</v>
      </c>
      <c r="AI22" s="25">
        <v>28.732</v>
      </c>
      <c r="AJ22" s="26">
        <f t="shared" si="8"/>
        <v>29.929166666666667</v>
      </c>
      <c r="AK22" s="27">
        <f t="shared" si="3"/>
        <v>2.8731999999999998</v>
      </c>
      <c r="AL22" s="25">
        <v>0</v>
      </c>
      <c r="AM22" s="23">
        <v>0</v>
      </c>
      <c r="AN22" s="25">
        <f t="shared" si="9"/>
        <v>0</v>
      </c>
      <c r="AO22" s="20"/>
      <c r="AP22" s="27">
        <f t="shared" si="4"/>
        <v>0</v>
      </c>
      <c r="AQ22" s="27"/>
      <c r="AR22" s="20"/>
      <c r="AS22" s="27"/>
      <c r="AT22" s="27"/>
      <c r="AU22" s="28"/>
      <c r="AV22" s="27"/>
      <c r="AW22" s="20"/>
      <c r="AX22" s="27"/>
      <c r="AY22" s="27"/>
      <c r="AZ22" s="20">
        <v>0</v>
      </c>
      <c r="BA22" s="25">
        <v>0</v>
      </c>
      <c r="BB22" s="26">
        <v>0</v>
      </c>
      <c r="BC22" s="20">
        <v>1387.624</v>
      </c>
      <c r="BD22" s="20">
        <v>1364</v>
      </c>
      <c r="BE22" s="20"/>
      <c r="BF22" s="27">
        <f t="shared" si="5"/>
        <v>28.732</v>
      </c>
      <c r="BG22" s="27">
        <f t="shared" si="6"/>
        <v>2.8731999999999998</v>
      </c>
    </row>
    <row r="23" spans="1:59" s="18" customFormat="1" ht="22.5" customHeight="1">
      <c r="A23" s="20">
        <v>18</v>
      </c>
      <c r="B23" s="21" t="s">
        <v>31</v>
      </c>
      <c r="C23" s="29"/>
      <c r="D23" s="30"/>
      <c r="E23" s="29"/>
      <c r="F23" s="30"/>
      <c r="G23" s="23"/>
      <c r="H23" s="25">
        <v>0</v>
      </c>
      <c r="I23" s="26">
        <f t="shared" si="11"/>
        <v>0</v>
      </c>
      <c r="J23" s="25">
        <v>0</v>
      </c>
      <c r="K23" s="26">
        <f t="shared" si="10"/>
        <v>0</v>
      </c>
      <c r="L23" s="27">
        <f t="shared" si="0"/>
        <v>0</v>
      </c>
      <c r="M23" s="25">
        <v>25.054</v>
      </c>
      <c r="N23" s="23">
        <v>1</v>
      </c>
      <c r="O23" s="25">
        <v>20</v>
      </c>
      <c r="P23" s="23">
        <v>1</v>
      </c>
      <c r="Q23" s="22">
        <f t="shared" si="1"/>
        <v>2</v>
      </c>
      <c r="R23" s="25">
        <v>65.053</v>
      </c>
      <c r="S23" s="23">
        <v>8</v>
      </c>
      <c r="T23" s="25">
        <v>71.077</v>
      </c>
      <c r="U23" s="23">
        <v>8</v>
      </c>
      <c r="V23" s="22">
        <f t="shared" si="2"/>
        <v>7.1076999999999995</v>
      </c>
      <c r="W23" s="25">
        <v>18.021</v>
      </c>
      <c r="X23" s="23">
        <v>2</v>
      </c>
      <c r="Y23" s="25">
        <v>18.021</v>
      </c>
      <c r="Z23" s="23">
        <v>2</v>
      </c>
      <c r="AA23" s="25"/>
      <c r="AB23" s="20"/>
      <c r="AC23" s="20"/>
      <c r="AD23" s="20"/>
      <c r="AE23" s="20"/>
      <c r="AF23" s="28"/>
      <c r="AG23" s="25">
        <v>35.164</v>
      </c>
      <c r="AH23" s="26">
        <f t="shared" si="7"/>
        <v>38.221739130434784</v>
      </c>
      <c r="AI23" s="25">
        <v>46.918</v>
      </c>
      <c r="AJ23" s="26">
        <f t="shared" si="8"/>
        <v>48.87291666666667</v>
      </c>
      <c r="AK23" s="27">
        <f t="shared" si="3"/>
        <v>4.6918</v>
      </c>
      <c r="AL23" s="25">
        <v>0</v>
      </c>
      <c r="AM23" s="23">
        <v>0</v>
      </c>
      <c r="AN23" s="25">
        <f t="shared" si="9"/>
        <v>4.326</v>
      </c>
      <c r="AO23" s="20">
        <v>6</v>
      </c>
      <c r="AP23" s="27">
        <f t="shared" si="4"/>
        <v>1.1680199999999998</v>
      </c>
      <c r="AQ23" s="27"/>
      <c r="AR23" s="20"/>
      <c r="AS23" s="27"/>
      <c r="AT23" s="27"/>
      <c r="AU23" s="28"/>
      <c r="AV23" s="27"/>
      <c r="AW23" s="20"/>
      <c r="AX23" s="27"/>
      <c r="AY23" s="27"/>
      <c r="AZ23" s="20">
        <v>0</v>
      </c>
      <c r="BA23" s="25">
        <v>0</v>
      </c>
      <c r="BB23" s="26">
        <v>0</v>
      </c>
      <c r="BC23" s="20">
        <v>2996.199</v>
      </c>
      <c r="BD23" s="20">
        <v>2736</v>
      </c>
      <c r="BE23" s="20"/>
      <c r="BF23" s="27">
        <f t="shared" si="5"/>
        <v>71.244</v>
      </c>
      <c r="BG23" s="27">
        <f t="shared" si="6"/>
        <v>7.859819999999999</v>
      </c>
    </row>
    <row r="24" spans="1:59" s="18" customFormat="1" ht="22.5" customHeight="1">
      <c r="A24" s="20">
        <v>19</v>
      </c>
      <c r="B24" s="21" t="s">
        <v>32</v>
      </c>
      <c r="C24" s="29"/>
      <c r="D24" s="30"/>
      <c r="E24" s="29"/>
      <c r="F24" s="30"/>
      <c r="G24" s="23"/>
      <c r="H24" s="25">
        <v>8.879</v>
      </c>
      <c r="I24" s="26">
        <f t="shared" si="11"/>
        <v>10.445882352941176</v>
      </c>
      <c r="J24" s="25">
        <v>8.879</v>
      </c>
      <c r="K24" s="26">
        <f t="shared" si="10"/>
        <v>10.445882352941176</v>
      </c>
      <c r="L24" s="27">
        <f t="shared" si="0"/>
        <v>1.33185</v>
      </c>
      <c r="M24" s="25">
        <v>0</v>
      </c>
      <c r="N24" s="23">
        <v>0</v>
      </c>
      <c r="O24" s="25">
        <v>0</v>
      </c>
      <c r="P24" s="23">
        <v>0</v>
      </c>
      <c r="Q24" s="22">
        <f t="shared" si="1"/>
        <v>0</v>
      </c>
      <c r="R24" s="25">
        <v>0</v>
      </c>
      <c r="S24" s="23">
        <v>0</v>
      </c>
      <c r="T24" s="25">
        <v>0</v>
      </c>
      <c r="U24" s="23">
        <v>0</v>
      </c>
      <c r="V24" s="22">
        <f t="shared" si="2"/>
        <v>0</v>
      </c>
      <c r="W24" s="25">
        <v>17.935</v>
      </c>
      <c r="X24" s="23">
        <v>2</v>
      </c>
      <c r="Y24" s="25">
        <v>17.935</v>
      </c>
      <c r="Z24" s="23">
        <v>2</v>
      </c>
      <c r="AA24" s="25"/>
      <c r="AB24" s="20"/>
      <c r="AC24" s="20"/>
      <c r="AD24" s="20"/>
      <c r="AE24" s="20"/>
      <c r="AF24" s="28"/>
      <c r="AG24" s="25">
        <v>20.066</v>
      </c>
      <c r="AH24" s="26">
        <f t="shared" si="7"/>
        <v>21.81086956521739</v>
      </c>
      <c r="AI24" s="25">
        <v>39.706</v>
      </c>
      <c r="AJ24" s="26">
        <f t="shared" si="8"/>
        <v>41.36041666666667</v>
      </c>
      <c r="AK24" s="27">
        <f t="shared" si="3"/>
        <v>3.9706000000000006</v>
      </c>
      <c r="AL24" s="25">
        <v>0</v>
      </c>
      <c r="AM24" s="23">
        <v>0</v>
      </c>
      <c r="AN24" s="25">
        <f t="shared" si="9"/>
        <v>0</v>
      </c>
      <c r="AO24" s="20"/>
      <c r="AP24" s="27">
        <f t="shared" si="4"/>
        <v>0</v>
      </c>
      <c r="AQ24" s="27"/>
      <c r="AR24" s="20"/>
      <c r="AS24" s="27"/>
      <c r="AT24" s="27"/>
      <c r="AU24" s="28"/>
      <c r="AV24" s="27"/>
      <c r="AW24" s="20"/>
      <c r="AX24" s="27"/>
      <c r="AY24" s="27"/>
      <c r="AZ24" s="20">
        <v>0</v>
      </c>
      <c r="BA24" s="25">
        <v>0</v>
      </c>
      <c r="BB24" s="26">
        <v>0</v>
      </c>
      <c r="BC24" s="20">
        <v>0</v>
      </c>
      <c r="BD24" s="20">
        <v>0</v>
      </c>
      <c r="BE24" s="20"/>
      <c r="BF24" s="27">
        <f t="shared" si="5"/>
        <v>48.585</v>
      </c>
      <c r="BG24" s="27">
        <f t="shared" si="6"/>
        <v>5.30245</v>
      </c>
    </row>
    <row r="25" spans="1:59" s="18" customFormat="1" ht="22.5" customHeight="1">
      <c r="A25" s="20">
        <v>20</v>
      </c>
      <c r="B25" s="32" t="s">
        <v>33</v>
      </c>
      <c r="C25" s="22"/>
      <c r="D25" s="23"/>
      <c r="E25" s="22"/>
      <c r="F25" s="23"/>
      <c r="G25" s="24"/>
      <c r="H25" s="33">
        <v>0</v>
      </c>
      <c r="I25" s="26">
        <f t="shared" si="11"/>
        <v>0</v>
      </c>
      <c r="J25" s="33">
        <v>0</v>
      </c>
      <c r="K25" s="26">
        <f t="shared" si="10"/>
        <v>0</v>
      </c>
      <c r="L25" s="27">
        <f t="shared" si="0"/>
        <v>0</v>
      </c>
      <c r="M25" s="25">
        <v>0</v>
      </c>
      <c r="N25" s="22">
        <v>0</v>
      </c>
      <c r="O25" s="25">
        <v>0</v>
      </c>
      <c r="P25" s="22">
        <v>0</v>
      </c>
      <c r="Q25" s="22">
        <f t="shared" si="1"/>
        <v>0</v>
      </c>
      <c r="R25" s="25">
        <v>0</v>
      </c>
      <c r="S25" s="23">
        <v>0</v>
      </c>
      <c r="T25" s="25">
        <v>0</v>
      </c>
      <c r="U25" s="23">
        <v>0</v>
      </c>
      <c r="V25" s="22">
        <f t="shared" si="2"/>
        <v>0</v>
      </c>
      <c r="W25" s="25">
        <v>18.098</v>
      </c>
      <c r="X25" s="23">
        <v>2</v>
      </c>
      <c r="Y25" s="25">
        <v>18.098</v>
      </c>
      <c r="Z25" s="23">
        <v>2</v>
      </c>
      <c r="AA25" s="25"/>
      <c r="AB25" s="34"/>
      <c r="AC25" s="34"/>
      <c r="AD25" s="34"/>
      <c r="AE25" s="34"/>
      <c r="AF25" s="35"/>
      <c r="AG25" s="25">
        <v>34.989</v>
      </c>
      <c r="AH25" s="26">
        <f t="shared" si="7"/>
        <v>38.031521739130426</v>
      </c>
      <c r="AI25" s="25">
        <v>98.343</v>
      </c>
      <c r="AJ25" s="26">
        <f t="shared" si="8"/>
        <v>102.44062500000001</v>
      </c>
      <c r="AK25" s="27">
        <f t="shared" si="3"/>
        <v>9.8343</v>
      </c>
      <c r="AL25" s="25">
        <v>0</v>
      </c>
      <c r="AM25" s="23">
        <v>0</v>
      </c>
      <c r="AN25" s="25">
        <f t="shared" si="9"/>
        <v>3.605</v>
      </c>
      <c r="AO25" s="36">
        <v>5</v>
      </c>
      <c r="AP25" s="27">
        <f t="shared" si="4"/>
        <v>0.9733499999999999</v>
      </c>
      <c r="AQ25" s="34"/>
      <c r="AR25" s="34"/>
      <c r="AS25" s="34"/>
      <c r="AT25" s="34"/>
      <c r="AU25" s="28"/>
      <c r="AV25" s="34"/>
      <c r="AW25" s="34"/>
      <c r="AX25" s="34"/>
      <c r="AY25" s="34"/>
      <c r="AZ25" s="20">
        <v>0</v>
      </c>
      <c r="BA25" s="25">
        <v>0</v>
      </c>
      <c r="BB25" s="26">
        <v>0</v>
      </c>
      <c r="BC25" s="20">
        <v>2806.255</v>
      </c>
      <c r="BD25" s="20">
        <v>2778</v>
      </c>
      <c r="BE25" s="20"/>
      <c r="BF25" s="27">
        <f t="shared" si="5"/>
        <v>101.94800000000001</v>
      </c>
      <c r="BG25" s="27">
        <f t="shared" si="6"/>
        <v>10.80765</v>
      </c>
    </row>
    <row r="26" spans="1:59" s="18" customFormat="1" ht="22.5" customHeight="1">
      <c r="A26" s="20">
        <v>21</v>
      </c>
      <c r="B26" s="32" t="s">
        <v>34</v>
      </c>
      <c r="C26" s="22"/>
      <c r="D26" s="23"/>
      <c r="E26" s="22"/>
      <c r="F26" s="23"/>
      <c r="G26" s="24"/>
      <c r="H26" s="33">
        <v>0</v>
      </c>
      <c r="I26" s="26">
        <f t="shared" si="11"/>
        <v>0</v>
      </c>
      <c r="J26" s="33">
        <v>0</v>
      </c>
      <c r="K26" s="26">
        <f t="shared" si="10"/>
        <v>0</v>
      </c>
      <c r="L26" s="27">
        <f t="shared" si="0"/>
        <v>0</v>
      </c>
      <c r="M26" s="25">
        <v>79.718</v>
      </c>
      <c r="N26" s="23">
        <v>3</v>
      </c>
      <c r="O26" s="25">
        <v>102.124</v>
      </c>
      <c r="P26" s="23">
        <v>6</v>
      </c>
      <c r="Q26" s="22">
        <f t="shared" si="1"/>
        <v>10.2124</v>
      </c>
      <c r="R26" s="25">
        <v>0</v>
      </c>
      <c r="S26" s="23">
        <v>0</v>
      </c>
      <c r="T26" s="25">
        <v>0</v>
      </c>
      <c r="U26" s="23">
        <v>0</v>
      </c>
      <c r="V26" s="22">
        <f t="shared" si="2"/>
        <v>0</v>
      </c>
      <c r="W26" s="25">
        <v>0</v>
      </c>
      <c r="X26" s="23">
        <v>0</v>
      </c>
      <c r="Y26" s="25">
        <v>0</v>
      </c>
      <c r="Z26" s="23">
        <v>0</v>
      </c>
      <c r="AA26" s="25"/>
      <c r="AB26" s="37"/>
      <c r="AC26" s="37"/>
      <c r="AD26" s="37"/>
      <c r="AE26" s="37"/>
      <c r="AF26" s="37"/>
      <c r="AG26" s="25">
        <v>19.784</v>
      </c>
      <c r="AH26" s="26">
        <f t="shared" si="7"/>
        <v>21.504347826086956</v>
      </c>
      <c r="AI26" s="25">
        <v>19.062</v>
      </c>
      <c r="AJ26" s="26">
        <f t="shared" si="8"/>
        <v>19.856250000000003</v>
      </c>
      <c r="AK26" s="27">
        <f t="shared" si="3"/>
        <v>1.9062000000000001</v>
      </c>
      <c r="AL26" s="25">
        <v>0</v>
      </c>
      <c r="AM26" s="23">
        <v>0</v>
      </c>
      <c r="AN26" s="25">
        <f t="shared" si="9"/>
        <v>7.931</v>
      </c>
      <c r="AO26" s="37">
        <v>11</v>
      </c>
      <c r="AP26" s="27">
        <f t="shared" si="4"/>
        <v>2.14137</v>
      </c>
      <c r="AQ26" s="37"/>
      <c r="AR26" s="37"/>
      <c r="AS26" s="37"/>
      <c r="AT26" s="37"/>
      <c r="AU26" s="28"/>
      <c r="AV26" s="27">
        <v>21.46</v>
      </c>
      <c r="AW26" s="37">
        <v>5</v>
      </c>
      <c r="AX26" s="37">
        <v>17.98</v>
      </c>
      <c r="AY26" s="37">
        <v>5</v>
      </c>
      <c r="AZ26" s="20">
        <v>0</v>
      </c>
      <c r="BA26" s="25">
        <v>0</v>
      </c>
      <c r="BB26" s="26">
        <v>0</v>
      </c>
      <c r="BC26" s="20">
        <v>0</v>
      </c>
      <c r="BD26" s="20">
        <v>0</v>
      </c>
      <c r="BE26" s="20"/>
      <c r="BF26" s="27">
        <f t="shared" si="5"/>
        <v>129.117</v>
      </c>
      <c r="BG26" s="27">
        <f t="shared" si="6"/>
        <v>14.259970000000001</v>
      </c>
    </row>
    <row r="27" spans="1:59" s="18" customFormat="1" ht="22.5" customHeight="1">
      <c r="A27" s="20">
        <v>22</v>
      </c>
      <c r="B27" s="32" t="s">
        <v>35</v>
      </c>
      <c r="C27" s="22"/>
      <c r="D27" s="23"/>
      <c r="E27" s="22"/>
      <c r="F27" s="23"/>
      <c r="G27" s="24"/>
      <c r="H27" s="33">
        <v>0</v>
      </c>
      <c r="I27" s="26">
        <f t="shared" si="11"/>
        <v>0</v>
      </c>
      <c r="J27" s="33">
        <v>0</v>
      </c>
      <c r="K27" s="26">
        <f t="shared" si="10"/>
        <v>0</v>
      </c>
      <c r="L27" s="27">
        <f t="shared" si="0"/>
        <v>0</v>
      </c>
      <c r="M27" s="25">
        <v>75.026</v>
      </c>
      <c r="N27" s="23">
        <v>3</v>
      </c>
      <c r="O27" s="25">
        <v>69.241</v>
      </c>
      <c r="P27" s="23">
        <v>4</v>
      </c>
      <c r="Q27" s="22">
        <f t="shared" si="1"/>
        <v>6.924099999999999</v>
      </c>
      <c r="R27" s="25">
        <v>0</v>
      </c>
      <c r="S27" s="23">
        <v>0</v>
      </c>
      <c r="T27" s="25">
        <v>0</v>
      </c>
      <c r="U27" s="23">
        <v>0</v>
      </c>
      <c r="V27" s="22">
        <f t="shared" si="2"/>
        <v>0</v>
      </c>
      <c r="W27" s="25">
        <v>0</v>
      </c>
      <c r="X27" s="23">
        <v>0</v>
      </c>
      <c r="Y27" s="25">
        <v>0</v>
      </c>
      <c r="Z27" s="23">
        <v>0</v>
      </c>
      <c r="AA27" s="25"/>
      <c r="AB27" s="37"/>
      <c r="AC27" s="37"/>
      <c r="AD27" s="37"/>
      <c r="AE27" s="37"/>
      <c r="AF27" s="37"/>
      <c r="AG27" s="25">
        <v>19.893</v>
      </c>
      <c r="AH27" s="26">
        <f t="shared" si="7"/>
        <v>21.622826086956522</v>
      </c>
      <c r="AI27" s="25">
        <v>19.588</v>
      </c>
      <c r="AJ27" s="26">
        <f t="shared" si="8"/>
        <v>20.40416666666667</v>
      </c>
      <c r="AK27" s="27">
        <f t="shared" si="3"/>
        <v>1.9587999999999999</v>
      </c>
      <c r="AL27" s="25">
        <v>0</v>
      </c>
      <c r="AM27" s="23">
        <v>0</v>
      </c>
      <c r="AN27" s="25">
        <f t="shared" si="9"/>
        <v>5.047</v>
      </c>
      <c r="AO27" s="37">
        <v>7</v>
      </c>
      <c r="AP27" s="27">
        <f t="shared" si="4"/>
        <v>1.36269</v>
      </c>
      <c r="AQ27" s="37"/>
      <c r="AR27" s="37"/>
      <c r="AS27" s="37"/>
      <c r="AT27" s="37"/>
      <c r="AU27" s="28"/>
      <c r="AV27" s="27">
        <v>13.69</v>
      </c>
      <c r="AW27" s="37">
        <v>4</v>
      </c>
      <c r="AX27" s="37">
        <v>13.42</v>
      </c>
      <c r="AY27" s="37">
        <v>4</v>
      </c>
      <c r="AZ27" s="20">
        <v>0</v>
      </c>
      <c r="BA27" s="25">
        <v>0</v>
      </c>
      <c r="BB27" s="26">
        <v>0</v>
      </c>
      <c r="BC27" s="20">
        <v>0</v>
      </c>
      <c r="BD27" s="20">
        <v>0</v>
      </c>
      <c r="BE27" s="20"/>
      <c r="BF27" s="27">
        <f t="shared" si="5"/>
        <v>93.876</v>
      </c>
      <c r="BG27" s="27">
        <f t="shared" si="6"/>
        <v>10.24559</v>
      </c>
    </row>
    <row r="28" spans="1:59" s="18" customFormat="1" ht="22.5" customHeight="1">
      <c r="A28" s="20">
        <v>23</v>
      </c>
      <c r="B28" s="32" t="s">
        <v>36</v>
      </c>
      <c r="C28" s="22"/>
      <c r="D28" s="23"/>
      <c r="E28" s="22"/>
      <c r="F28" s="23"/>
      <c r="G28" s="24"/>
      <c r="H28" s="33">
        <v>0</v>
      </c>
      <c r="I28" s="26">
        <f t="shared" si="11"/>
        <v>0</v>
      </c>
      <c r="J28" s="33">
        <v>0</v>
      </c>
      <c r="K28" s="26">
        <f t="shared" si="10"/>
        <v>0</v>
      </c>
      <c r="L28" s="27">
        <f t="shared" si="0"/>
        <v>0</v>
      </c>
      <c r="M28" s="25">
        <v>0</v>
      </c>
      <c r="N28" s="23">
        <v>0</v>
      </c>
      <c r="O28" s="25">
        <v>0</v>
      </c>
      <c r="P28" s="23">
        <v>0</v>
      </c>
      <c r="Q28" s="22">
        <f t="shared" si="1"/>
        <v>0</v>
      </c>
      <c r="R28" s="25">
        <v>0</v>
      </c>
      <c r="S28" s="23">
        <v>0</v>
      </c>
      <c r="T28" s="25">
        <v>0</v>
      </c>
      <c r="U28" s="23">
        <v>0</v>
      </c>
      <c r="V28" s="22">
        <f t="shared" si="2"/>
        <v>0</v>
      </c>
      <c r="W28" s="25">
        <v>0</v>
      </c>
      <c r="X28" s="23">
        <v>0</v>
      </c>
      <c r="Y28" s="25">
        <v>0</v>
      </c>
      <c r="Z28" s="23">
        <v>0</v>
      </c>
      <c r="AA28" s="25"/>
      <c r="AB28" s="37"/>
      <c r="AC28" s="37"/>
      <c r="AD28" s="37"/>
      <c r="AE28" s="37"/>
      <c r="AF28" s="37"/>
      <c r="AG28" s="25">
        <v>35.076</v>
      </c>
      <c r="AH28" s="26">
        <f t="shared" si="7"/>
        <v>38.12608695652174</v>
      </c>
      <c r="AI28" s="25">
        <v>34.83</v>
      </c>
      <c r="AJ28" s="26">
        <f t="shared" si="8"/>
        <v>36.28125</v>
      </c>
      <c r="AK28" s="27">
        <f t="shared" si="3"/>
        <v>3.4829999999999997</v>
      </c>
      <c r="AL28" s="25">
        <v>0</v>
      </c>
      <c r="AM28" s="23">
        <v>0</v>
      </c>
      <c r="AN28" s="25">
        <f t="shared" si="9"/>
        <v>0</v>
      </c>
      <c r="AO28" s="37"/>
      <c r="AP28" s="27">
        <f t="shared" si="4"/>
        <v>0</v>
      </c>
      <c r="AQ28" s="37"/>
      <c r="AR28" s="37"/>
      <c r="AS28" s="37"/>
      <c r="AT28" s="37"/>
      <c r="AU28" s="28"/>
      <c r="AV28" s="27">
        <v>17.5</v>
      </c>
      <c r="AW28" s="37">
        <v>5</v>
      </c>
      <c r="AX28" s="37">
        <v>17.98</v>
      </c>
      <c r="AY28" s="37">
        <v>5</v>
      </c>
      <c r="AZ28" s="20">
        <v>1.2586000000000002</v>
      </c>
      <c r="BA28" s="25">
        <v>0</v>
      </c>
      <c r="BB28" s="26">
        <v>0</v>
      </c>
      <c r="BC28" s="20">
        <v>0</v>
      </c>
      <c r="BD28" s="20">
        <v>0</v>
      </c>
      <c r="BE28" s="20"/>
      <c r="BF28" s="27">
        <f t="shared" si="5"/>
        <v>34.83</v>
      </c>
      <c r="BG28" s="27">
        <f t="shared" si="6"/>
        <v>3.4829999999999997</v>
      </c>
    </row>
    <row r="29" spans="1:59" s="18" customFormat="1" ht="22.5" customHeight="1">
      <c r="A29" s="20">
        <v>24</v>
      </c>
      <c r="B29" s="32" t="s">
        <v>43</v>
      </c>
      <c r="C29" s="22"/>
      <c r="D29" s="23"/>
      <c r="E29" s="22"/>
      <c r="F29" s="23"/>
      <c r="G29" s="24"/>
      <c r="H29" s="33">
        <v>0</v>
      </c>
      <c r="I29" s="26">
        <f t="shared" si="11"/>
        <v>0</v>
      </c>
      <c r="J29" s="33">
        <v>0</v>
      </c>
      <c r="K29" s="26">
        <f t="shared" si="10"/>
        <v>0</v>
      </c>
      <c r="L29" s="27">
        <f t="shared" si="0"/>
        <v>0</v>
      </c>
      <c r="M29" s="25">
        <v>0</v>
      </c>
      <c r="N29" s="23">
        <v>0</v>
      </c>
      <c r="O29" s="25">
        <v>0</v>
      </c>
      <c r="P29" s="23">
        <v>0</v>
      </c>
      <c r="Q29" s="22">
        <f t="shared" si="1"/>
        <v>0</v>
      </c>
      <c r="R29" s="25">
        <v>0</v>
      </c>
      <c r="S29" s="23">
        <v>0</v>
      </c>
      <c r="T29" s="25">
        <v>0</v>
      </c>
      <c r="U29" s="23">
        <v>0</v>
      </c>
      <c r="V29" s="22">
        <f t="shared" si="2"/>
        <v>0</v>
      </c>
      <c r="W29" s="25">
        <v>0</v>
      </c>
      <c r="X29" s="23">
        <v>0</v>
      </c>
      <c r="Y29" s="25">
        <v>0</v>
      </c>
      <c r="Z29" s="23">
        <v>0</v>
      </c>
      <c r="AA29" s="25"/>
      <c r="AB29" s="37"/>
      <c r="AC29" s="37"/>
      <c r="AD29" s="37"/>
      <c r="AE29" s="37"/>
      <c r="AF29" s="37"/>
      <c r="AG29" s="25">
        <v>0</v>
      </c>
      <c r="AH29" s="26">
        <f t="shared" si="7"/>
        <v>0</v>
      </c>
      <c r="AI29" s="25">
        <v>0</v>
      </c>
      <c r="AJ29" s="26">
        <f t="shared" si="8"/>
        <v>0</v>
      </c>
      <c r="AK29" s="27">
        <f t="shared" si="3"/>
        <v>0</v>
      </c>
      <c r="AL29" s="25">
        <v>0</v>
      </c>
      <c r="AM29" s="23">
        <v>0</v>
      </c>
      <c r="AN29" s="25">
        <f t="shared" si="9"/>
        <v>0</v>
      </c>
      <c r="AO29" s="37"/>
      <c r="AP29" s="27">
        <f>AN29*27/100</f>
        <v>0</v>
      </c>
      <c r="AQ29" s="37"/>
      <c r="AR29" s="37"/>
      <c r="AS29" s="37"/>
      <c r="AT29" s="37"/>
      <c r="AU29" s="28"/>
      <c r="AV29" s="27">
        <v>17.5</v>
      </c>
      <c r="AW29" s="37">
        <v>5</v>
      </c>
      <c r="AX29" s="37">
        <v>17.98</v>
      </c>
      <c r="AY29" s="37">
        <v>5</v>
      </c>
      <c r="AZ29" s="20">
        <v>1.2586000000000002</v>
      </c>
      <c r="BA29" s="25">
        <v>0</v>
      </c>
      <c r="BB29" s="26">
        <v>0</v>
      </c>
      <c r="BC29" s="20">
        <v>0</v>
      </c>
      <c r="BD29" s="20">
        <v>0</v>
      </c>
      <c r="BE29" s="20"/>
      <c r="BF29" s="27">
        <f>AN29+AI29+O29+J29</f>
        <v>0</v>
      </c>
      <c r="BG29" s="27">
        <f t="shared" si="6"/>
        <v>0</v>
      </c>
    </row>
    <row r="30" spans="1:59" s="18" customFormat="1" ht="22.5" customHeight="1">
      <c r="A30" s="38" t="s">
        <v>11</v>
      </c>
      <c r="B30" s="39"/>
      <c r="C30" s="40"/>
      <c r="D30" s="40"/>
      <c r="E30" s="40"/>
      <c r="F30" s="40"/>
      <c r="G30" s="40"/>
      <c r="H30" s="41">
        <f>SUM(H6:H29)</f>
        <v>159.11999999999998</v>
      </c>
      <c r="I30" s="41">
        <f>SUM(I6:I28)</f>
        <v>186.89294117647057</v>
      </c>
      <c r="J30" s="41">
        <f>SUM(J6:J29)</f>
        <v>353.50000000000006</v>
      </c>
      <c r="K30" s="41">
        <f>SUM(K6:K28)</f>
        <v>416.36823529411765</v>
      </c>
      <c r="L30" s="41">
        <f>SUM(L6:L28)</f>
        <v>53.025000000000006</v>
      </c>
      <c r="M30" s="41">
        <f>SUM(M6:M28)</f>
        <v>340.144</v>
      </c>
      <c r="N30" s="41">
        <f>SUM(N6:N29)</f>
        <v>15</v>
      </c>
      <c r="O30" s="41">
        <f>SUM(O6:O28)</f>
        <v>268.486</v>
      </c>
      <c r="P30" s="41">
        <f>SUM(P6:P29)</f>
        <v>17</v>
      </c>
      <c r="Q30" s="41">
        <f>SUM(Q6:Q28)</f>
        <v>26.8486</v>
      </c>
      <c r="R30" s="41">
        <f>SUM(R6:R28)</f>
        <v>959.8970000000002</v>
      </c>
      <c r="S30" s="41">
        <f>SUM(S6:S29)</f>
        <v>116</v>
      </c>
      <c r="T30" s="41">
        <f>SUM(T6:T28)</f>
        <v>997.1899999999999</v>
      </c>
      <c r="U30" s="41">
        <f>SUM(U6:U29)</f>
        <v>116</v>
      </c>
      <c r="V30" s="41"/>
      <c r="W30" s="41">
        <f>SUM(W6:W28)</f>
        <v>126.162</v>
      </c>
      <c r="X30" s="41"/>
      <c r="Y30" s="41">
        <f>SUM(Y6:Y28)</f>
        <v>126.162</v>
      </c>
      <c r="Z30" s="41">
        <f>SUM(Z6:Z28)</f>
        <v>12</v>
      </c>
      <c r="AA30" s="41"/>
      <c r="AB30" s="41"/>
      <c r="AC30" s="41"/>
      <c r="AD30" s="41"/>
      <c r="AE30" s="41"/>
      <c r="AF30" s="41"/>
      <c r="AG30" s="41">
        <f aca="true" t="shared" si="12" ref="AG30:AP30">SUM(AG6:AG28)</f>
        <v>699.0580000000001</v>
      </c>
      <c r="AH30" s="41">
        <f t="shared" si="12"/>
        <v>759.845652173913</v>
      </c>
      <c r="AI30" s="41">
        <f t="shared" si="12"/>
        <v>929.371</v>
      </c>
      <c r="AJ30" s="41">
        <f t="shared" si="12"/>
        <v>968.0947916666669</v>
      </c>
      <c r="AK30" s="41">
        <f t="shared" si="12"/>
        <v>92.9371</v>
      </c>
      <c r="AL30" s="41">
        <f t="shared" si="12"/>
        <v>0</v>
      </c>
      <c r="AM30" s="41">
        <f t="shared" si="12"/>
        <v>0</v>
      </c>
      <c r="AN30" s="41">
        <f t="shared" si="12"/>
        <v>71.378</v>
      </c>
      <c r="AO30" s="40">
        <f t="shared" si="12"/>
        <v>99</v>
      </c>
      <c r="AP30" s="42">
        <f t="shared" si="12"/>
        <v>19.27206</v>
      </c>
      <c r="AQ30" s="42">
        <v>32.8</v>
      </c>
      <c r="AR30" s="40">
        <v>220</v>
      </c>
      <c r="AS30" s="42">
        <v>15.2</v>
      </c>
      <c r="AT30" s="42">
        <v>96</v>
      </c>
      <c r="AU30" s="40">
        <v>2.28</v>
      </c>
      <c r="AV30" s="42">
        <v>339.29</v>
      </c>
      <c r="AW30" s="40">
        <v>92</v>
      </c>
      <c r="AX30" s="42">
        <v>359.49</v>
      </c>
      <c r="AY30" s="42">
        <v>92</v>
      </c>
      <c r="AZ30" s="40">
        <v>5.1095</v>
      </c>
      <c r="BA30" s="40"/>
      <c r="BB30" s="26">
        <v>0</v>
      </c>
      <c r="BC30" s="40"/>
      <c r="BD30" s="40"/>
      <c r="BE30" s="40"/>
      <c r="BF30" s="42">
        <f>SUM(BF6:BF28)</f>
        <v>1622.735</v>
      </c>
      <c r="BG30" s="42">
        <f>SUM(BG6:BG28)</f>
        <v>192.08276</v>
      </c>
    </row>
    <row r="33" ht="12.75">
      <c r="BF33" s="17"/>
    </row>
    <row r="36" ht="12.75">
      <c r="AG36" s="17"/>
    </row>
  </sheetData>
  <sheetProtection/>
  <mergeCells count="50">
    <mergeCell ref="V4:V5"/>
    <mergeCell ref="A3:A5"/>
    <mergeCell ref="B3:B5"/>
    <mergeCell ref="M3:Q3"/>
    <mergeCell ref="AL3:AP3"/>
    <mergeCell ref="BG3:BG5"/>
    <mergeCell ref="AV3:AZ3"/>
    <mergeCell ref="AV4:AW4"/>
    <mergeCell ref="AX4:AY4"/>
    <mergeCell ref="AZ4:AZ5"/>
    <mergeCell ref="BF3:BF5"/>
    <mergeCell ref="AL4:AM4"/>
    <mergeCell ref="AQ3:AU3"/>
    <mergeCell ref="W4:X4"/>
    <mergeCell ref="Y4:Z4"/>
    <mergeCell ref="AA4:AA5"/>
    <mergeCell ref="AU4:AU5"/>
    <mergeCell ref="AB3:AF3"/>
    <mergeCell ref="AK4:AK5"/>
    <mergeCell ref="AD4:AE4"/>
    <mergeCell ref="C4:D4"/>
    <mergeCell ref="L4:L5"/>
    <mergeCell ref="W3:AA3"/>
    <mergeCell ref="R3:V3"/>
    <mergeCell ref="R4:S4"/>
    <mergeCell ref="G4:G5"/>
    <mergeCell ref="C3:G3"/>
    <mergeCell ref="H3:L3"/>
    <mergeCell ref="H4:I4"/>
    <mergeCell ref="M4:N4"/>
    <mergeCell ref="A2:BF2"/>
    <mergeCell ref="Q4:Q5"/>
    <mergeCell ref="AG3:AK3"/>
    <mergeCell ref="AG4:AH4"/>
    <mergeCell ref="AI4:AJ4"/>
    <mergeCell ref="O4:P4"/>
    <mergeCell ref="BA3:BE3"/>
    <mergeCell ref="BA4:BB4"/>
    <mergeCell ref="BC4:BD4"/>
    <mergeCell ref="BE4:BE5"/>
    <mergeCell ref="A30:B30"/>
    <mergeCell ref="AS4:AT4"/>
    <mergeCell ref="AN4:AO4"/>
    <mergeCell ref="AP4:AP5"/>
    <mergeCell ref="E4:F4"/>
    <mergeCell ref="AF4:AF5"/>
    <mergeCell ref="AQ4:AR4"/>
    <mergeCell ref="J4:K4"/>
    <mergeCell ref="AB4:AC4"/>
    <mergeCell ref="T4:U4"/>
  </mergeCells>
  <printOptions/>
  <pageMargins left="0.16" right="0.16" top="0.49" bottom="0.5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_jk_</cp:lastModifiedBy>
  <cp:lastPrinted>2016-02-20T06:40:20Z</cp:lastPrinted>
  <dcterms:created xsi:type="dcterms:W3CDTF">2013-03-22T08:25:02Z</dcterms:created>
  <dcterms:modified xsi:type="dcterms:W3CDTF">2016-04-07T16:20:42Z</dcterms:modified>
  <cp:category/>
  <cp:version/>
  <cp:contentType/>
  <cp:contentStatus/>
</cp:coreProperties>
</file>